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74" activeTab="2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-1" sheetId="9" r:id="rId9"/>
    <sheet name="8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  <sheet name="17.sz.mell." sheetId="19" r:id="rId19"/>
  </sheets>
  <externalReferences>
    <externalReference r:id="rId22"/>
  </externalReference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<sst xmlns="http://schemas.openxmlformats.org/spreadsheetml/2006/main" count="748" uniqueCount="403">
  <si>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</si>
  <si>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</si>
  <si>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</si>
  <si>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</si>
  <si>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</si>
  <si>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</si>
  <si>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</si>
  <si>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</si>
  <si>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</si>
  <si>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</si>
  <si>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</si>
  <si>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</si>
  <si>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</si>
  <si>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</si>
  <si>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</si>
  <si>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</si>
  <si>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</si>
  <si>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</si>
  <si>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</si>
  <si>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</si>
  <si>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</si>
  <si>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</si>
  <si>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</si>
  <si>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</si>
  <si>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</si>
  <si>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</si>
  <si>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</si>
  <si>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</si>
  <si>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</si>
  <si>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</si>
  <si>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</si>
  <si>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</si>
  <si>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</si>
  <si>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</si>
  <si>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</si>
  <si>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</si>
  <si>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</si>
  <si>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</si>
  <si>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</si>
  <si>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</si>
  <si>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</si>
  <si>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</si>
  <si>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</si>
  <si>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</si>
  <si>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</si>
  <si>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</si>
  <si>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</si>
  <si>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</si>
  <si>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</si>
  <si>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</si>
  <si>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</si>
  <si>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</si>
  <si>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</si>
  <si>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</si>
  <si>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</si>
  <si>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</si>
  <si>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</si>
  <si>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</si>
  <si>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</si>
  <si>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</si>
  <si>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</si>
  <si>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</si>
  <si>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</si>
  <si>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</si>
  <si>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</si>
  <si>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</si>
  <si>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</si>
  <si>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</si>
  <si>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</si>
  <si>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</si>
  <si>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</si>
  <si>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</si>
  <si>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</si>
  <si>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</si>
  <si>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</si>
  <si>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</si>
  <si>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</si>
  <si>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</si>
  <si>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</si>
  <si>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</si>
  <si>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</si>
  <si>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</si>
  <si>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</si>
  <si>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</si>
  <si>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</si>
  <si>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</si>
  <si>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</si>
  <si>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</si>
  <si>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</si>
  <si>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</si>
  <si>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</si>
  <si>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</si>
  <si>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</si>
  <si>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</si>
  <si>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</si>
  <si>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</si>
  <si>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</si>
  <si>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</si>
  <si>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</si>
  <si>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</si>
  <si>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</si>
  <si>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</si>
  <si>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</si>
  <si>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</si>
  <si>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</si>
  <si>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</si>
  <si>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</si>
  <si>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</si>
  <si>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</si>
  <si>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</si>
  <si>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</si>
  <si>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</si>
  <si>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</si>
  <si>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</si>
  <si>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</si>
  <si>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</si>
  <si>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</si>
  <si>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</si>
  <si>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</si>
  <si>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</si>
  <si>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</si>
  <si>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</si>
  <si>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</si>
  <si>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</si>
  <si>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</si>
  <si>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</si>
  <si>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</si>
  <si>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</si>
  <si>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</si>
  <si>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</si>
  <si>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</si>
  <si>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</si>
  <si>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</si>
  <si>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</si>
  <si>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</si>
  <si>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</si>
  <si>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</si>
  <si>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</si>
  <si>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</si>
  <si>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</si>
  <si>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</si>
  <si>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</si>
  <si>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</si>
  <si>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</si>
  <si>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</si>
  <si>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</si>
  <si>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</si>
  <si>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</si>
  <si>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</si>
  <si>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</si>
  <si>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</si>
  <si>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</si>
  <si>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</si>
  <si>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</si>
  <si>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</si>
  <si>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</si>
  <si>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</si>
  <si>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</si>
  <si>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</si>
  <si>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</si>
  <si>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</si>
  <si>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Nem lakóingatlan bérbeadása</t>
  </si>
  <si>
    <t>I. KIADÁSI JOGCÍMEK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</si>
  <si>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</si>
  <si>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</si>
  <si>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</si>
  <si>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</si>
  <si>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</si>
  <si>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</si>
  <si>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</si>
  <si>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</si>
  <si>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</si>
  <si>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</si>
  <si>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</si>
  <si>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</si>
  <si>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</si>
  <si>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</si>
  <si>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</si>
  <si>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</si>
  <si>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</si>
  <si>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</si>
  <si>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</si>
  <si>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</si>
  <si>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</si>
  <si>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</si>
  <si>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</si>
  <si>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</si>
  <si>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</si>
  <si>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</si>
  <si>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</si>
  <si>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</si>
  <si>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</si>
  <si>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</si>
  <si>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</si>
  <si>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</si>
  <si>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</si>
  <si>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</si>
  <si>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</si>
  <si>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</si>
  <si>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</si>
  <si>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</si>
  <si>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</si>
  <si>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</si>
  <si>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</si>
  <si>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</si>
  <si>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</si>
  <si>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</si>
  <si>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</si>
  <si>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</si>
  <si>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</si>
  <si>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</si>
  <si>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</si>
  <si>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</si>
  <si>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</si>
  <si>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</si>
  <si>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</si>
  <si>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</si>
  <si>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</si>
  <si>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</si>
  <si>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</si>
  <si>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</si>
  <si>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</si>
  <si>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</si>
  <si>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</si>
  <si>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</si>
  <si>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</si>
  <si>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</si>
  <si>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</si>
  <si>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</si>
  <si>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</si>
  <si>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</si>
  <si>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</si>
  <si>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</si>
  <si>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 xml:space="preserve"> Ft</t>
  </si>
  <si>
    <t>Gyermekétkeztetés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</si>
  <si>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</si>
  <si>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</si>
  <si>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</si>
  <si>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</si>
  <si>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Települési hulladék kezelése</t>
  </si>
  <si>
    <t xml:space="preserve">Összesen
</t>
  </si>
  <si>
    <t>eFt</t>
  </si>
  <si>
    <t>Cikó Község Önkormányzata</t>
  </si>
  <si>
    <t>Cikói Óvoda és Egyésges Óvoda-Bölcsőde</t>
  </si>
  <si>
    <t>3/2. számú melléklet</t>
  </si>
  <si>
    <t>Óvodai nevelés, ellátás</t>
  </si>
  <si>
    <t>Községháza felújítása, korszerűsítése</t>
  </si>
  <si>
    <t>Egyéb szervek támogatása</t>
  </si>
  <si>
    <t>TETT működési támogatás</t>
  </si>
  <si>
    <t>TETT felhalmozási támogatás</t>
  </si>
  <si>
    <t>Pénzmaradvány</t>
  </si>
  <si>
    <t>Szociális feladatok támogatása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</si>
  <si>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</si>
  <si>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</si>
  <si>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</si>
  <si>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</si>
  <si>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</si>
  <si>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</si>
  <si>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</si>
  <si>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</si>
  <si>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</si>
  <si>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</si>
  <si>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</si>
  <si>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</si>
  <si>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</si>
  <si>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</si>
  <si>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</si>
  <si>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</si>
  <si>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</si>
  <si>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</si>
  <si>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</si>
  <si>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</si>
  <si>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</si>
  <si>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</si>
  <si>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</si>
  <si>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</si>
  <si>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</si>
  <si>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</si>
  <si>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</si>
  <si>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</si>
  <si>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</si>
  <si>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</si>
  <si>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</si>
  <si>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</si>
  <si>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</si>
  <si>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</si>
  <si>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</si>
  <si>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</si>
  <si>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</si>
  <si>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</si>
  <si>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</si>
  <si>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</si>
  <si>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</si>
  <si>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</si>
  <si>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</si>
  <si>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</si>
  <si>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</si>
  <si>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</si>
  <si>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</si>
  <si>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</si>
  <si>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</si>
  <si>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</si>
  <si>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</si>
  <si>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</si>
  <si>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</si>
  <si>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</si>
  <si>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</si>
  <si>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</si>
  <si>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</si>
  <si>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</si>
  <si>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</si>
  <si>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</si>
  <si>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</si>
  <si>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</si>
  <si>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</si>
  <si>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</si>
  <si>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</si>
  <si>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Egyéb szervezetek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</si>
  <si>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</si>
  <si>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</si>
  <si>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</si>
  <si>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</si>
  <si>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</si>
  <si>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</si>
  <si>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</si>
  <si>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</si>
  <si>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</si>
  <si>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</si>
  <si>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</si>
  <si>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</si>
  <si>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</si>
  <si>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</si>
  <si>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</si>
  <si>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</si>
  <si>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</si>
  <si>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</si>
  <si>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</si>
  <si>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</si>
  <si>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</si>
  <si>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</si>
  <si>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 xml:space="preserve">8. melléklet 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</si>
  <si>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</si>
  <si>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</si>
  <si>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</si>
  <si>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</si>
  <si>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</si>
  <si>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</si>
  <si>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</si>
  <si>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</si>
  <si>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</si>
  <si>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</si>
  <si>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</si>
  <si>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</si>
  <si>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</si>
  <si>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</si>
  <si>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</si>
  <si>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</si>
  <si>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</si>
  <si>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</si>
  <si>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</si>
  <si>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</si>
  <si>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</si>
  <si>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</si>
  <si>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</si>
  <si>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</si>
  <si>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</si>
  <si>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</si>
  <si>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</si>
  <si>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</si>
  <si>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Civil szervezetek támogatása</t>
  </si>
  <si>
    <t>Felújítás megnevezése</t>
  </si>
  <si>
    <t>Működési célú támog. ért. kiadás,pénze. átadás</t>
  </si>
  <si>
    <t>Tárgyi eszköz értékesítés</t>
  </si>
  <si>
    <t>Felújítások</t>
  </si>
  <si>
    <t>Beruházások</t>
  </si>
  <si>
    <t>Társad. és szoc. juttatások</t>
  </si>
  <si>
    <t>Támog. ért. kiadás, pénzeszk.átadás</t>
  </si>
  <si>
    <t>Társad.és szoc.juttatások</t>
  </si>
  <si>
    <t>Forintban !</t>
  </si>
  <si>
    <t>Általános működési támogatás</t>
  </si>
  <si>
    <t>Szociális és gyermekjóléti feladatok támogatása</t>
  </si>
  <si>
    <t>Közművelődés támogatása</t>
  </si>
  <si>
    <t>Általános működés támogatása</t>
  </si>
  <si>
    <t>2018.</t>
  </si>
  <si>
    <t xml:space="preserve">Forintban </t>
  </si>
  <si>
    <t>Gyermekétkeztetés</t>
  </si>
  <si>
    <t>Forintban</t>
  </si>
  <si>
    <t>2019.</t>
  </si>
  <si>
    <t>BEVÉTELEK</t>
  </si>
  <si>
    <t>Köznevelési feladatok támogatása</t>
  </si>
  <si>
    <t>III. Támogatások, kiegészítések (3.1+…+3.6)</t>
  </si>
  <si>
    <t>Egyház</t>
  </si>
  <si>
    <t>2020.</t>
  </si>
  <si>
    <t>2018. évi előirányzat</t>
  </si>
  <si>
    <t>A 2018.évi önkormányzati támogatások  alakulása jogcímenként</t>
  </si>
  <si>
    <t>2018. évi 
terv</t>
  </si>
  <si>
    <t>2018. elötti kifizetés</t>
  </si>
  <si>
    <t>2021. 
után</t>
  </si>
  <si>
    <t>2021.</t>
  </si>
  <si>
    <t>2021. után</t>
  </si>
  <si>
    <t>Óvodafelújítás</t>
  </si>
  <si>
    <t>Önkormányzati épületek felújítása</t>
  </si>
  <si>
    <t>Általános forgalmi adó-bevételek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</si>
</sst>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 CE"/>
      <family val="0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>
      <alignment horizontal="left" vertical="center" wrapText="1" indent="1"/>
    </xf>
    <xf numFmtId="164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5" xfId="0" applyNumberFormat="1" applyFont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5" fillId="33" borderId="26" xfId="0" applyNumberFormat="1" applyFont="1" applyFill="1" applyBorder="1" applyAlignment="1">
      <alignment horizontal="left" vertical="center" wrapText="1" indent="1"/>
    </xf>
    <xf numFmtId="164" fontId="12" fillId="33" borderId="27" xfId="0" applyNumberFormat="1" applyFont="1" applyFill="1" applyBorder="1" applyAlignment="1" applyProtection="1">
      <alignment horizontal="center" vertical="center" wrapText="1"/>
      <protection/>
    </xf>
    <xf numFmtId="164" fontId="12" fillId="33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9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9" xfId="56" applyNumberFormat="1" applyFont="1" applyFill="1" applyBorder="1" applyAlignment="1" applyProtection="1">
      <alignment horizontal="centerContinuous" vertical="center"/>
      <protection/>
    </xf>
    <xf numFmtId="164" fontId="12" fillId="0" borderId="30" xfId="0" applyNumberFormat="1" applyFont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horizontal="left" vertical="center" wrapText="1" indent="1"/>
      <protection/>
    </xf>
    <xf numFmtId="164" fontId="14" fillId="33" borderId="32" xfId="56" applyNumberFormat="1" applyFont="1" applyFill="1" applyBorder="1" applyAlignment="1" applyProtection="1">
      <alignment vertical="center" wrapText="1"/>
      <protection/>
    </xf>
    <xf numFmtId="164" fontId="14" fillId="33" borderId="12" xfId="56" applyNumberFormat="1" applyFont="1" applyFill="1" applyBorder="1" applyAlignment="1" applyProtection="1">
      <alignment vertical="center" wrapText="1"/>
      <protection locked="0"/>
    </xf>
    <xf numFmtId="164" fontId="14" fillId="33" borderId="10" xfId="56" applyNumberFormat="1" applyFont="1" applyFill="1" applyBorder="1" applyAlignment="1" applyProtection="1">
      <alignment vertical="center" wrapTex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4" fillId="33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4" fontId="16" fillId="0" borderId="21" xfId="56" applyNumberFormat="1" applyFont="1" applyFill="1" applyBorder="1" applyAlignment="1" applyProtection="1">
      <alignment vertical="center" wrapText="1"/>
      <protection locked="0"/>
    </xf>
    <xf numFmtId="0" fontId="16" fillId="34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6" fillId="34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33" borderId="10" xfId="56" applyFont="1" applyFill="1" applyBorder="1" applyAlignment="1" applyProtection="1">
      <alignment horizontal="left" vertical="center" wrapText="1" indent="1"/>
      <protection/>
    </xf>
    <xf numFmtId="0" fontId="17" fillId="0" borderId="33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33" borderId="31" xfId="56" applyFont="1" applyFill="1" applyBorder="1" applyAlignment="1" applyProtection="1">
      <alignment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4" fillId="33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4" fillId="33" borderId="38" xfId="56" applyFont="1" applyFill="1" applyBorder="1" applyAlignment="1" applyProtection="1">
      <alignment horizontal="left" vertical="center" wrapText="1" indent="1"/>
      <protection/>
    </xf>
    <xf numFmtId="0" fontId="14" fillId="33" borderId="11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34" borderId="3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33" borderId="12" xfId="56" applyNumberFormat="1" applyFont="1" applyFill="1" applyBorder="1" applyAlignment="1" applyProtection="1">
      <alignment horizontal="right" vertical="center" wrapText="1"/>
      <protection/>
    </xf>
    <xf numFmtId="164" fontId="14" fillId="33" borderId="32" xfId="56" applyNumberFormat="1" applyFont="1" applyFill="1" applyBorder="1" applyAlignment="1" applyProtection="1">
      <alignment horizontal="right" vertical="center" wrapText="1"/>
      <protection/>
    </xf>
    <xf numFmtId="164" fontId="14" fillId="33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33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14" fillId="33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34" borderId="18" xfId="56" applyNumberFormat="1" applyFont="1" applyFill="1" applyBorder="1" applyAlignment="1" applyProtection="1">
      <alignment horizontal="right" vertical="center" wrapText="1"/>
      <protection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34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56" applyNumberFormat="1" applyFont="1" applyFill="1" applyBorder="1" applyAlignment="1" applyProtection="1">
      <alignment horizontal="left" vertical="center" wrapText="1" indent="1"/>
      <protection/>
    </xf>
    <xf numFmtId="164" fontId="16" fillId="34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4" fontId="5" fillId="33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right" vertical="center" wrapText="1"/>
    </xf>
    <xf numFmtId="164" fontId="2" fillId="33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5" fillId="33" borderId="39" xfId="0" applyNumberFormat="1" applyFont="1" applyFill="1" applyBorder="1" applyAlignment="1">
      <alignment vertical="center" wrapText="1"/>
    </xf>
    <xf numFmtId="0" fontId="5" fillId="33" borderId="44" xfId="0" applyFont="1" applyFill="1" applyBorder="1" applyAlignment="1">
      <alignment horizontal="left" vertical="center" wrapText="1" inden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5" fillId="33" borderId="40" xfId="0" applyNumberFormat="1" applyFont="1" applyFill="1" applyBorder="1" applyAlignment="1" applyProtection="1">
      <alignment vertical="center" wrapText="1"/>
      <protection/>
    </xf>
    <xf numFmtId="0" fontId="15" fillId="33" borderId="33" xfId="0" applyFont="1" applyFill="1" applyBorder="1" applyAlignment="1">
      <alignment horizontal="left" vertical="center" wrapText="1" indent="1"/>
    </xf>
    <xf numFmtId="0" fontId="12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4" fontId="15" fillId="33" borderId="12" xfId="0" applyNumberFormat="1" applyFont="1" applyFill="1" applyBorder="1" applyAlignment="1" applyProtection="1">
      <alignment vertical="center" wrapText="1"/>
      <protection/>
    </xf>
    <xf numFmtId="0" fontId="15" fillId="33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4" fontId="20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4" fontId="12" fillId="33" borderId="40" xfId="0" applyNumberFormat="1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left" vertical="center" wrapText="1" indent="1"/>
    </xf>
    <xf numFmtId="0" fontId="12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74" fontId="9" fillId="37" borderId="57" xfId="46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58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Font="1" applyAlignment="1">
      <alignment vertical="center" wrapText="1"/>
    </xf>
    <xf numFmtId="164" fontId="2" fillId="37" borderId="46" xfId="0" applyNumberFormat="1" applyFont="1" applyFill="1" applyBorder="1" applyAlignment="1">
      <alignment horizontal="left" vertical="center" wrapText="1"/>
    </xf>
    <xf numFmtId="174" fontId="2" fillId="37" borderId="57" xfId="46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5" fillId="33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57" xfId="57" applyFont="1" applyBorder="1" applyAlignment="1" applyProtection="1">
      <alignment horizontal="center" vertical="center"/>
      <protection/>
    </xf>
    <xf numFmtId="0" fontId="0" fillId="0" borderId="30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4" fontId="12" fillId="0" borderId="35" xfId="57" applyNumberFormat="1" applyFont="1" applyBorder="1" applyProtection="1">
      <alignment/>
      <protection locked="0"/>
    </xf>
    <xf numFmtId="164" fontId="12" fillId="33" borderId="59" xfId="57" applyNumberFormat="1" applyFont="1" applyFill="1" applyBorder="1" applyProtection="1">
      <alignment/>
      <protection/>
    </xf>
    <xf numFmtId="0" fontId="0" fillId="0" borderId="22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4" fontId="12" fillId="0" borderId="16" xfId="57" applyNumberFormat="1" applyFont="1" applyBorder="1" applyProtection="1">
      <alignment/>
      <protection locked="0"/>
    </xf>
    <xf numFmtId="164" fontId="12" fillId="33" borderId="60" xfId="57" applyNumberFormat="1" applyFont="1" applyFill="1" applyBorder="1" applyProtection="1">
      <alignment/>
      <protection/>
    </xf>
    <xf numFmtId="164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0" xfId="57" applyFont="1" applyBorder="1" applyProtection="1">
      <alignment/>
      <protection locked="0"/>
    </xf>
    <xf numFmtId="164" fontId="12" fillId="0" borderId="44" xfId="57" applyNumberFormat="1" applyFont="1" applyBorder="1" applyProtection="1">
      <alignment/>
      <protection locked="0"/>
    </xf>
    <xf numFmtId="164" fontId="12" fillId="0" borderId="34" xfId="57" applyNumberFormat="1" applyFont="1" applyBorder="1" applyProtection="1">
      <alignment/>
      <protection locked="0"/>
    </xf>
    <xf numFmtId="164" fontId="12" fillId="0" borderId="20" xfId="57" applyNumberFormat="1" applyFont="1" applyBorder="1" applyProtection="1">
      <alignment/>
      <protection locked="0"/>
    </xf>
    <xf numFmtId="164" fontId="12" fillId="33" borderId="61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33" borderId="42" xfId="57" applyNumberFormat="1" applyFont="1" applyFill="1" applyBorder="1" applyProtection="1">
      <alignment/>
      <protection/>
    </xf>
    <xf numFmtId="164" fontId="5" fillId="33" borderId="10" xfId="57" applyNumberFormat="1" applyFont="1" applyFill="1" applyBorder="1" applyProtection="1">
      <alignment/>
      <protection/>
    </xf>
    <xf numFmtId="164" fontId="5" fillId="33" borderId="41" xfId="57" applyNumberFormat="1" applyFont="1" applyFill="1" applyBorder="1" applyProtection="1">
      <alignment/>
      <protection/>
    </xf>
    <xf numFmtId="164" fontId="5" fillId="33" borderId="57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25" fillId="0" borderId="0" xfId="0" applyNumberFormat="1" applyFont="1" applyAlignment="1">
      <alignment vertical="center"/>
    </xf>
    <xf numFmtId="164" fontId="25" fillId="0" borderId="62" xfId="0" applyNumberFormat="1" applyFont="1" applyBorder="1" applyAlignment="1">
      <alignment horizontal="center" vertical="center"/>
    </xf>
    <xf numFmtId="164" fontId="25" fillId="0" borderId="63" xfId="0" applyNumberFormat="1" applyFont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 wrapText="1"/>
    </xf>
    <xf numFmtId="164" fontId="14" fillId="0" borderId="57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64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5" fillId="0" borderId="57" xfId="0" applyNumberFormat="1" applyFont="1" applyBorder="1" applyAlignment="1">
      <alignment horizontal="left" vertical="center" wrapText="1" indent="1"/>
    </xf>
    <xf numFmtId="164" fontId="12" fillId="38" borderId="10" xfId="0" applyNumberFormat="1" applyFont="1" applyFill="1" applyBorder="1" applyAlignment="1" applyProtection="1">
      <alignment vertical="center" wrapText="1"/>
      <protection/>
    </xf>
    <xf numFmtId="164" fontId="12" fillId="33" borderId="57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2" fillId="33" borderId="10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33" borderId="57" xfId="0" applyNumberFormat="1" applyFont="1" applyFill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12" fillId="0" borderId="60" xfId="0" applyNumberFormat="1" applyFont="1" applyBorder="1" applyAlignment="1" applyProtection="1">
      <alignment horizontal="left" vertical="center" wrapText="1" indent="1"/>
      <protection locked="0"/>
    </xf>
    <xf numFmtId="165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60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33" borderId="60" xfId="0" applyNumberFormat="1" applyFont="1" applyFill="1" applyBorder="1" applyAlignment="1">
      <alignment vertical="center" wrapText="1"/>
    </xf>
    <xf numFmtId="164" fontId="5" fillId="0" borderId="5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60" xfId="0" applyNumberFormat="1" applyFont="1" applyBorder="1" applyAlignment="1">
      <alignment horizontal="left" vertical="center" wrapText="1" indent="1"/>
    </xf>
    <xf numFmtId="164" fontId="12" fillId="38" borderId="41" xfId="0" applyNumberFormat="1" applyFont="1" applyFill="1" applyBorder="1" applyAlignment="1" applyProtection="1">
      <alignment vertical="center" wrapText="1"/>
      <protection/>
    </xf>
    <xf numFmtId="164" fontId="12" fillId="33" borderId="46" xfId="0" applyNumberFormat="1" applyFont="1" applyFill="1" applyBorder="1" applyAlignment="1" applyProtection="1">
      <alignment vertical="center" wrapText="1"/>
      <protection/>
    </xf>
    <xf numFmtId="164" fontId="12" fillId="33" borderId="41" xfId="0" applyNumberFormat="1" applyFont="1" applyFill="1" applyBorder="1" applyAlignment="1" applyProtection="1">
      <alignment vertical="center" wrapText="1"/>
      <protection/>
    </xf>
    <xf numFmtId="164" fontId="5" fillId="0" borderId="52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Continuous" vertical="center"/>
    </xf>
    <xf numFmtId="164" fontId="5" fillId="0" borderId="65" xfId="0" applyNumberFormat="1" applyFont="1" applyBorder="1" applyAlignment="1">
      <alignment horizontal="centerContinuous" vertical="center"/>
    </xf>
    <xf numFmtId="164" fontId="5" fillId="0" borderId="62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36" borderId="57" xfId="0" applyNumberFormat="1" applyFont="1" applyFill="1" applyBorder="1" applyAlignment="1">
      <alignment vertical="center" wrapText="1"/>
    </xf>
    <xf numFmtId="164" fontId="12" fillId="36" borderId="42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5" fontId="12" fillId="0" borderId="60" xfId="0" applyNumberFormat="1" applyFont="1" applyBorder="1" applyAlignment="1" applyProtection="1">
      <alignment vertical="center" wrapText="1"/>
      <protection locked="0"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174" fontId="5" fillId="33" borderId="12" xfId="46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164" fontId="5" fillId="33" borderId="27" xfId="0" applyNumberFormat="1" applyFont="1" applyFill="1" applyBorder="1" applyAlignment="1">
      <alignment vertical="center" wrapText="1"/>
    </xf>
    <xf numFmtId="164" fontId="5" fillId="33" borderId="2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26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4" fontId="12" fillId="0" borderId="10" xfId="57" applyNumberFormat="1" applyFont="1" applyBorder="1" applyAlignment="1" applyProtection="1">
      <alignment vertical="center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2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4" fontId="12" fillId="0" borderId="16" xfId="57" applyNumberFormat="1" applyFont="1" applyBorder="1" applyAlignment="1" applyProtection="1">
      <alignment vertical="center"/>
      <protection locked="0"/>
    </xf>
    <xf numFmtId="164" fontId="12" fillId="33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4" fontId="12" fillId="0" borderId="13" xfId="57" applyNumberFormat="1" applyFont="1" applyBorder="1" applyAlignment="1" applyProtection="1">
      <alignment vertical="center"/>
      <protection locked="0"/>
    </xf>
    <xf numFmtId="164" fontId="12" fillId="33" borderId="15" xfId="57" applyNumberFormat="1" applyFont="1" applyFill="1" applyBorder="1" applyAlignment="1" applyProtection="1">
      <alignment vertical="center"/>
      <protection/>
    </xf>
    <xf numFmtId="0" fontId="12" fillId="0" borderId="34" xfId="57" applyFont="1" applyBorder="1" applyAlignment="1" applyProtection="1">
      <alignment horizontal="left" vertical="center" indent="1"/>
      <protection locked="0"/>
    </xf>
    <xf numFmtId="164" fontId="12" fillId="0" borderId="34" xfId="57" applyNumberFormat="1" applyFont="1" applyBorder="1" applyAlignment="1" applyProtection="1">
      <alignment vertical="center"/>
      <protection locked="0"/>
    </xf>
    <xf numFmtId="164" fontId="12" fillId="33" borderId="21" xfId="57" applyNumberFormat="1" applyFont="1" applyFill="1" applyBorder="1" applyAlignment="1" applyProtection="1">
      <alignment vertical="center"/>
      <protection/>
    </xf>
    <xf numFmtId="0" fontId="5" fillId="33" borderId="10" xfId="57" applyFont="1" applyFill="1" applyBorder="1" applyAlignment="1" applyProtection="1">
      <alignment horizontal="left" vertical="center" indent="1"/>
      <protection/>
    </xf>
    <xf numFmtId="164" fontId="5" fillId="33" borderId="10" xfId="57" applyNumberFormat="1" applyFont="1" applyFill="1" applyBorder="1" applyAlignment="1" applyProtection="1">
      <alignment vertical="center"/>
      <protection/>
    </xf>
    <xf numFmtId="164" fontId="5" fillId="33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4" fontId="12" fillId="0" borderId="10" xfId="57" applyNumberFormat="1" applyFont="1" applyFill="1" applyBorder="1" applyAlignment="1" applyProtection="1">
      <alignment vertical="center"/>
      <protection/>
    </xf>
    <xf numFmtId="0" fontId="0" fillId="0" borderId="30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0" fontId="12" fillId="0" borderId="33" xfId="57" applyFont="1" applyBorder="1" applyAlignment="1" applyProtection="1">
      <alignment horizontal="left" vertical="center" indent="1"/>
      <protection/>
    </xf>
    <xf numFmtId="164" fontId="12" fillId="0" borderId="33" xfId="57" applyNumberFormat="1" applyFont="1" applyBorder="1" applyAlignment="1" applyProtection="1">
      <alignment vertical="center"/>
      <protection locked="0"/>
    </xf>
    <xf numFmtId="164" fontId="12" fillId="33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left" indent="1"/>
      <protection locked="0"/>
    </xf>
    <xf numFmtId="164" fontId="2" fillId="33" borderId="10" xfId="57" applyNumberFormat="1" applyFont="1" applyFill="1" applyBorder="1" applyProtection="1">
      <alignment/>
      <protection/>
    </xf>
    <xf numFmtId="164" fontId="2" fillId="33" borderId="12" xfId="57" applyNumberFormat="1" applyFont="1" applyFill="1" applyBorder="1" applyProtection="1">
      <alignment/>
      <protection/>
    </xf>
    <xf numFmtId="0" fontId="2" fillId="33" borderId="11" xfId="57" applyFont="1" applyFill="1" applyBorder="1" applyProtection="1">
      <alignment/>
      <protection locked="0"/>
    </xf>
    <xf numFmtId="0" fontId="2" fillId="33" borderId="10" xfId="57" applyFont="1" applyFill="1" applyBorder="1" applyProtection="1">
      <alignment/>
      <protection locked="0"/>
    </xf>
    <xf numFmtId="164" fontId="2" fillId="33" borderId="10" xfId="57" applyNumberFormat="1" applyFont="1" applyFill="1" applyBorder="1" applyProtection="1">
      <alignment/>
      <protection locked="0"/>
    </xf>
    <xf numFmtId="0" fontId="25" fillId="33" borderId="12" xfId="57" applyFont="1" applyFill="1" applyBorder="1" applyProtection="1">
      <alignment/>
      <protection/>
    </xf>
    <xf numFmtId="0" fontId="27" fillId="0" borderId="22" xfId="0" applyFont="1" applyBorder="1" applyAlignment="1">
      <alignment vertical="center"/>
    </xf>
    <xf numFmtId="174" fontId="27" fillId="0" borderId="16" xfId="46" applyNumberFormat="1" applyFont="1" applyBorder="1" applyAlignment="1">
      <alignment vertical="center"/>
    </xf>
    <xf numFmtId="0" fontId="12" fillId="0" borderId="30" xfId="0" applyFont="1" applyBorder="1" applyAlignment="1" applyProtection="1">
      <alignment horizontal="left" vertical="center" wrapText="1" indent="1"/>
      <protection locked="0"/>
    </xf>
    <xf numFmtId="174" fontId="27" fillId="0" borderId="18" xfId="46" applyNumberFormat="1" applyFont="1" applyBorder="1" applyAlignment="1">
      <alignment vertical="center"/>
    </xf>
    <xf numFmtId="174" fontId="12" fillId="0" borderId="14" xfId="46" applyNumberFormat="1" applyFont="1" applyBorder="1" applyAlignment="1" applyProtection="1">
      <alignment vertical="center" wrapText="1"/>
      <protection locked="0"/>
    </xf>
    <xf numFmtId="174" fontId="0" fillId="0" borderId="15" xfId="46" applyNumberFormat="1" applyFont="1" applyBorder="1" applyAlignment="1">
      <alignment vertical="center" wrapText="1"/>
    </xf>
    <xf numFmtId="174" fontId="12" fillId="0" borderId="17" xfId="46" applyNumberFormat="1" applyFont="1" applyBorder="1" applyAlignment="1" applyProtection="1">
      <alignment vertical="center" wrapText="1"/>
      <protection locked="0"/>
    </xf>
    <xf numFmtId="174" fontId="0" fillId="0" borderId="18" xfId="46" applyNumberFormat="1" applyFont="1" applyBorder="1" applyAlignment="1">
      <alignment vertical="center" wrapText="1"/>
    </xf>
    <xf numFmtId="174" fontId="5" fillId="33" borderId="41" xfId="46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0" fontId="32" fillId="39" borderId="16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181" fontId="31" fillId="0" borderId="0" xfId="0" applyNumberFormat="1" applyFont="1" applyFill="1" applyAlignment="1">
      <alignment/>
    </xf>
    <xf numFmtId="174" fontId="27" fillId="0" borderId="66" xfId="46" applyNumberFormat="1" applyFont="1" applyBorder="1" applyAlignment="1">
      <alignment vertical="center"/>
    </xf>
    <xf numFmtId="174" fontId="27" fillId="0" borderId="48" xfId="46" applyNumberFormat="1" applyFont="1" applyBorder="1" applyAlignment="1">
      <alignment vertical="center"/>
    </xf>
    <xf numFmtId="174" fontId="0" fillId="0" borderId="48" xfId="46" applyNumberFormat="1" applyFont="1" applyBorder="1" applyAlignment="1" applyProtection="1">
      <alignment vertical="center" wrapText="1"/>
      <protection locked="0"/>
    </xf>
    <xf numFmtId="174" fontId="0" fillId="0" borderId="67" xfId="46" applyNumberFormat="1" applyFont="1" applyBorder="1" applyAlignment="1" applyProtection="1">
      <alignment vertical="center" wrapText="1"/>
      <protection locked="0"/>
    </xf>
    <xf numFmtId="0" fontId="27" fillId="0" borderId="68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164" fontId="0" fillId="0" borderId="60" xfId="0" applyNumberFormat="1" applyFont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Border="1" applyAlignment="1" applyProtection="1">
      <alignment horizontal="center" vertical="center" wrapText="1"/>
      <protection locked="0"/>
    </xf>
    <xf numFmtId="164" fontId="0" fillId="0" borderId="69" xfId="0" applyNumberFormat="1" applyFont="1" applyBorder="1" applyAlignment="1" applyProtection="1">
      <alignment horizontal="center" vertical="center" wrapText="1"/>
      <protection locked="0"/>
    </xf>
    <xf numFmtId="174" fontId="27" fillId="0" borderId="67" xfId="46" applyNumberFormat="1" applyFont="1" applyBorder="1" applyAlignment="1">
      <alignment vertical="center"/>
    </xf>
    <xf numFmtId="0" fontId="27" fillId="0" borderId="68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left" vertical="center" wrapText="1" indent="1"/>
    </xf>
    <xf numFmtId="164" fontId="15" fillId="33" borderId="32" xfId="0" applyNumberFormat="1" applyFont="1" applyFill="1" applyBorder="1" applyAlignment="1">
      <alignment vertical="center" wrapText="1"/>
    </xf>
    <xf numFmtId="0" fontId="12" fillId="37" borderId="3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 applyProtection="1">
      <alignment horizontal="left" vertical="center" wrapText="1"/>
      <protection locked="0"/>
    </xf>
    <xf numFmtId="0" fontId="35" fillId="0" borderId="13" xfId="56" applyFont="1" applyFill="1" applyBorder="1" applyAlignment="1" applyProtection="1">
      <alignment horizontal="left" vertical="center" wrapText="1" indent="1"/>
      <protection/>
    </xf>
    <xf numFmtId="0" fontId="35" fillId="37" borderId="35" xfId="0" applyFont="1" applyFill="1" applyBorder="1" applyAlignment="1">
      <alignment horizontal="left" vertical="center"/>
    </xf>
    <xf numFmtId="164" fontId="35" fillId="0" borderId="36" xfId="0" applyNumberFormat="1" applyFont="1" applyFill="1" applyBorder="1" applyAlignment="1" applyProtection="1">
      <alignment vertical="center" wrapText="1"/>
      <protection locked="0"/>
    </xf>
    <xf numFmtId="0" fontId="35" fillId="37" borderId="16" xfId="0" applyFont="1" applyFill="1" applyBorder="1" applyAlignment="1" applyProtection="1">
      <alignment horizontal="left" vertical="center" wrapText="1"/>
      <protection locked="0"/>
    </xf>
    <xf numFmtId="164" fontId="35" fillId="0" borderId="18" xfId="0" applyNumberFormat="1" applyFont="1" applyFill="1" applyBorder="1" applyAlignment="1" applyProtection="1">
      <alignment vertical="center" wrapText="1"/>
      <protection locked="0"/>
    </xf>
    <xf numFmtId="3" fontId="36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35" xfId="57" applyFont="1" applyBorder="1" applyAlignment="1" applyProtection="1">
      <alignment horizontal="left" vertical="center" indent="1"/>
      <protection locked="0"/>
    </xf>
    <xf numFmtId="164" fontId="12" fillId="0" borderId="35" xfId="57" applyNumberFormat="1" applyFont="1" applyBorder="1" applyAlignment="1" applyProtection="1">
      <alignment vertical="center"/>
      <protection locked="0"/>
    </xf>
    <xf numFmtId="164" fontId="12" fillId="33" borderId="36" xfId="57" applyNumberFormat="1" applyFont="1" applyFill="1" applyBorder="1" applyAlignment="1" applyProtection="1">
      <alignment vertical="center"/>
      <protection/>
    </xf>
    <xf numFmtId="0" fontId="0" fillId="0" borderId="26" xfId="57" applyFont="1" applyBorder="1" applyAlignment="1" applyProtection="1">
      <alignment horizontal="left" vertical="center" indent="1"/>
      <protection/>
    </xf>
    <xf numFmtId="0" fontId="12" fillId="0" borderId="44" xfId="57" applyFont="1" applyBorder="1" applyAlignment="1" applyProtection="1">
      <alignment horizontal="left" vertical="center" indent="1"/>
      <protection locked="0"/>
    </xf>
    <xf numFmtId="164" fontId="12" fillId="0" borderId="44" xfId="57" applyNumberFormat="1" applyFont="1" applyBorder="1" applyAlignment="1" applyProtection="1">
      <alignment vertical="center"/>
      <protection locked="0"/>
    </xf>
    <xf numFmtId="164" fontId="12" fillId="33" borderId="39" xfId="57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74" fontId="12" fillId="0" borderId="15" xfId="46" applyNumberFormat="1" applyFont="1" applyBorder="1" applyAlignment="1" applyProtection="1">
      <alignment horizontal="center" vertical="center" wrapText="1"/>
      <protection locked="0"/>
    </xf>
    <xf numFmtId="174" fontId="12" fillId="0" borderId="18" xfId="46" applyNumberFormat="1" applyFont="1" applyBorder="1" applyAlignment="1" applyProtection="1">
      <alignment horizontal="center" vertical="center" wrapText="1"/>
      <protection locked="0"/>
    </xf>
    <xf numFmtId="174" fontId="5" fillId="33" borderId="12" xfId="46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74" fontId="25" fillId="0" borderId="35" xfId="46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74" fontId="25" fillId="33" borderId="10" xfId="46" applyNumberFormat="1" applyFont="1" applyFill="1" applyBorder="1" applyAlignment="1">
      <alignment/>
    </xf>
    <xf numFmtId="174" fontId="25" fillId="33" borderId="10" xfId="0" applyNumberFormat="1" applyFont="1" applyFill="1" applyBorder="1" applyAlignment="1">
      <alignment/>
    </xf>
    <xf numFmtId="174" fontId="25" fillId="33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13" xfId="0" applyFont="1" applyBorder="1" applyAlignment="1">
      <alignment/>
    </xf>
    <xf numFmtId="174" fontId="21" fillId="0" borderId="13" xfId="46" applyNumberFormat="1" applyFont="1" applyBorder="1" applyAlignment="1">
      <alignment/>
    </xf>
    <xf numFmtId="174" fontId="21" fillId="0" borderId="13" xfId="0" applyNumberFormat="1" applyFont="1" applyBorder="1" applyAlignment="1">
      <alignment/>
    </xf>
    <xf numFmtId="174" fontId="21" fillId="0" borderId="15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74" fontId="21" fillId="0" borderId="16" xfId="46" applyNumberFormat="1" applyFont="1" applyBorder="1" applyAlignment="1">
      <alignment/>
    </xf>
    <xf numFmtId="174" fontId="21" fillId="0" borderId="16" xfId="0" applyNumberFormat="1" applyFont="1" applyBorder="1" applyAlignment="1">
      <alignment/>
    </xf>
    <xf numFmtId="174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4" xfId="0" applyFont="1" applyBorder="1" applyAlignment="1">
      <alignment/>
    </xf>
    <xf numFmtId="174" fontId="21" fillId="0" borderId="34" xfId="46" applyNumberFormat="1" applyFont="1" applyBorder="1" applyAlignment="1">
      <alignment/>
    </xf>
    <xf numFmtId="174" fontId="21" fillId="0" borderId="34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74" fontId="21" fillId="34" borderId="16" xfId="46" applyNumberFormat="1" applyFont="1" applyFill="1" applyBorder="1" applyAlignment="1">
      <alignment/>
    </xf>
    <xf numFmtId="174" fontId="21" fillId="34" borderId="16" xfId="0" applyNumberFormat="1" applyFont="1" applyFill="1" applyBorder="1" applyAlignment="1">
      <alignment/>
    </xf>
    <xf numFmtId="174" fontId="21" fillId="34" borderId="18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174" fontId="21" fillId="34" borderId="13" xfId="46" applyNumberFormat="1" applyFont="1" applyFill="1" applyBorder="1" applyAlignment="1">
      <alignment/>
    </xf>
    <xf numFmtId="174" fontId="21" fillId="34" borderId="13" xfId="0" applyNumberFormat="1" applyFont="1" applyFill="1" applyBorder="1" applyAlignment="1">
      <alignment/>
    </xf>
    <xf numFmtId="174" fontId="21" fillId="34" borderId="15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174" fontId="26" fillId="33" borderId="10" xfId="46" applyNumberFormat="1" applyFont="1" applyFill="1" applyBorder="1" applyAlignment="1">
      <alignment/>
    </xf>
    <xf numFmtId="174" fontId="26" fillId="33" borderId="10" xfId="0" applyNumberFormat="1" applyFont="1" applyFill="1" applyBorder="1" applyAlignment="1">
      <alignment/>
    </xf>
    <xf numFmtId="174" fontId="26" fillId="33" borderId="12" xfId="0" applyNumberFormat="1" applyFont="1" applyFill="1" applyBorder="1" applyAlignment="1">
      <alignment/>
    </xf>
    <xf numFmtId="174" fontId="21" fillId="0" borderId="0" xfId="46" applyNumberFormat="1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left" vertical="center"/>
    </xf>
    <xf numFmtId="0" fontId="1" fillId="37" borderId="59" xfId="0" applyFont="1" applyFill="1" applyBorder="1" applyAlignment="1">
      <alignment horizontal="left" vertical="center"/>
    </xf>
    <xf numFmtId="0" fontId="13" fillId="37" borderId="60" xfId="0" applyFont="1" applyFill="1" applyBorder="1" applyAlignment="1" applyProtection="1">
      <alignment horizontal="left" vertical="center" wrapText="1"/>
      <protection locked="0"/>
    </xf>
    <xf numFmtId="0" fontId="13" fillId="37" borderId="61" xfId="0" applyFont="1" applyFill="1" applyBorder="1" applyAlignment="1" applyProtection="1">
      <alignment horizontal="left" vertical="center" wrapText="1"/>
      <protection locked="0"/>
    </xf>
    <xf numFmtId="164" fontId="4" fillId="37" borderId="57" xfId="0" applyNumberFormat="1" applyFont="1" applyFill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174" fontId="13" fillId="37" borderId="59" xfId="46" applyNumberFormat="1" applyFont="1" applyFill="1" applyBorder="1" applyAlignment="1" applyProtection="1">
      <alignment horizontal="right" vertical="center" wrapText="1"/>
      <protection/>
    </xf>
    <xf numFmtId="174" fontId="13" fillId="37" borderId="60" xfId="46" applyNumberFormat="1" applyFont="1" applyFill="1" applyBorder="1" applyAlignment="1" applyProtection="1">
      <alignment horizontal="right" vertical="center" wrapText="1"/>
      <protection/>
    </xf>
    <xf numFmtId="174" fontId="13" fillId="37" borderId="61" xfId="46" applyNumberFormat="1" applyFont="1" applyFill="1" applyBorder="1" applyAlignment="1" applyProtection="1">
      <alignment horizontal="right" vertical="center" wrapText="1"/>
      <protection/>
    </xf>
    <xf numFmtId="0" fontId="9" fillId="0" borderId="6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wrapText="1"/>
    </xf>
    <xf numFmtId="0" fontId="33" fillId="0" borderId="71" xfId="0" applyFont="1" applyFill="1" applyBorder="1" applyAlignment="1" applyProtection="1">
      <alignment horizontal="right" vertical="top"/>
      <protection/>
    </xf>
    <xf numFmtId="181" fontId="29" fillId="0" borderId="20" xfId="0" applyNumberFormat="1" applyFont="1" applyFill="1" applyBorder="1" applyAlignment="1" applyProtection="1">
      <alignment horizontal="center" vertical="center"/>
      <protection/>
    </xf>
    <xf numFmtId="181" fontId="29" fillId="0" borderId="72" xfId="0" applyNumberFormat="1" applyFont="1" applyFill="1" applyBorder="1" applyAlignment="1" applyProtection="1">
      <alignment horizontal="center" vertical="center"/>
      <protection/>
    </xf>
    <xf numFmtId="181" fontId="29" fillId="0" borderId="73" xfId="0" applyNumberFormat="1" applyFont="1" applyFill="1" applyBorder="1" applyAlignment="1" applyProtection="1">
      <alignment horizontal="center" vertical="center"/>
      <protection/>
    </xf>
    <xf numFmtId="181" fontId="27" fillId="0" borderId="14" xfId="0" applyNumberFormat="1" applyFont="1" applyFill="1" applyBorder="1" applyAlignment="1" applyProtection="1">
      <alignment horizontal="center" vertical="center"/>
      <protection/>
    </xf>
    <xf numFmtId="181" fontId="27" fillId="0" borderId="71" xfId="0" applyNumberFormat="1" applyFont="1" applyFill="1" applyBorder="1" applyAlignment="1" applyProtection="1">
      <alignment horizontal="center" vertical="center"/>
      <protection/>
    </xf>
    <xf numFmtId="181" fontId="27" fillId="0" borderId="74" xfId="0" applyNumberFormat="1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right"/>
      <protection/>
    </xf>
    <xf numFmtId="181" fontId="30" fillId="0" borderId="20" xfId="0" applyNumberFormat="1" applyFont="1" applyFill="1" applyBorder="1" applyAlignment="1" applyProtection="1">
      <alignment horizontal="center" vertical="center" wrapText="1"/>
      <protection/>
    </xf>
    <xf numFmtId="181" fontId="30" fillId="0" borderId="73" xfId="0" applyNumberFormat="1" applyFont="1" applyFill="1" applyBorder="1" applyAlignment="1" applyProtection="1">
      <alignment horizontal="center" vertical="center" wrapText="1"/>
      <protection/>
    </xf>
    <xf numFmtId="181" fontId="30" fillId="0" borderId="14" xfId="0" applyNumberFormat="1" applyFont="1" applyFill="1" applyBorder="1" applyAlignment="1" applyProtection="1">
      <alignment horizontal="center" vertical="center" wrapText="1"/>
      <protection/>
    </xf>
    <xf numFmtId="181" fontId="30" fillId="0" borderId="74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49" xfId="0" applyFont="1" applyFill="1" applyBorder="1" applyAlignment="1" applyProtection="1">
      <alignment horizontal="center" vertic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" fontId="27" fillId="0" borderId="17" xfId="0" applyNumberFormat="1" applyFont="1" applyFill="1" applyBorder="1" applyAlignment="1" applyProtection="1">
      <alignment horizontal="center" vertical="center"/>
      <protection/>
    </xf>
    <xf numFmtId="1" fontId="27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49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49" fontId="31" fillId="0" borderId="17" xfId="0" applyNumberFormat="1" applyFont="1" applyFill="1" applyBorder="1" applyAlignment="1" applyProtection="1">
      <alignment horizontal="center" vertical="center"/>
      <protection/>
    </xf>
    <xf numFmtId="49" fontId="31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7" fillId="0" borderId="37" xfId="0" applyFont="1" applyFill="1" applyBorder="1" applyAlignment="1" applyProtection="1">
      <alignment horizontal="left" vertical="center" wrapText="1"/>
      <protection/>
    </xf>
    <xf numFmtId="3" fontId="27" fillId="0" borderId="17" xfId="0" applyNumberFormat="1" applyFont="1" applyFill="1" applyBorder="1" applyAlignment="1" applyProtection="1">
      <alignment horizontal="right" vertical="center" wrapText="1"/>
      <protection/>
    </xf>
    <xf numFmtId="3" fontId="27" fillId="0" borderId="49" xfId="0" applyNumberFormat="1" applyFont="1" applyFill="1" applyBorder="1" applyAlignment="1" applyProtection="1">
      <alignment horizontal="right" vertical="center" wrapText="1"/>
      <protection/>
    </xf>
    <xf numFmtId="3" fontId="27" fillId="0" borderId="37" xfId="0" applyNumberFormat="1" applyFont="1" applyFill="1" applyBorder="1" applyAlignment="1" applyProtection="1">
      <alignment horizontal="right" vertical="center" wrapText="1"/>
      <protection/>
    </xf>
    <xf numFmtId="3" fontId="31" fillId="0" borderId="17" xfId="0" applyNumberFormat="1" applyFont="1" applyFill="1" applyBorder="1" applyAlignment="1" applyProtection="1">
      <alignment horizontal="right" vertical="center"/>
      <protection/>
    </xf>
    <xf numFmtId="3" fontId="31" fillId="0" borderId="37" xfId="0" applyNumberFormat="1" applyFont="1" applyFill="1" applyBorder="1" applyAlignment="1" applyProtection="1">
      <alignment horizontal="right" vertical="center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49" xfId="0" applyNumberFormat="1" applyFont="1" applyFill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49" fontId="32" fillId="39" borderId="17" xfId="0" applyNumberFormat="1" applyFont="1" applyFill="1" applyBorder="1" applyAlignment="1" applyProtection="1">
      <alignment horizontal="center" vertical="center"/>
      <protection/>
    </xf>
    <xf numFmtId="49" fontId="32" fillId="39" borderId="37" xfId="0" applyNumberFormat="1" applyFont="1" applyFill="1" applyBorder="1" applyAlignment="1" applyProtection="1">
      <alignment horizontal="center" vertical="center"/>
      <protection/>
    </xf>
    <xf numFmtId="0" fontId="30" fillId="39" borderId="17" xfId="0" applyFont="1" applyFill="1" applyBorder="1" applyAlignment="1" applyProtection="1">
      <alignment horizontal="left" vertical="center" wrapText="1"/>
      <protection/>
    </xf>
    <xf numFmtId="0" fontId="30" fillId="39" borderId="49" xfId="0" applyFont="1" applyFill="1" applyBorder="1" applyAlignment="1" applyProtection="1">
      <alignment horizontal="left" vertical="center" wrapText="1"/>
      <protection/>
    </xf>
    <xf numFmtId="0" fontId="30" fillId="39" borderId="37" xfId="0" applyFont="1" applyFill="1" applyBorder="1" applyAlignment="1" applyProtection="1">
      <alignment horizontal="left" vertical="center" wrapText="1"/>
      <protection/>
    </xf>
    <xf numFmtId="3" fontId="30" fillId="39" borderId="17" xfId="0" applyNumberFormat="1" applyFont="1" applyFill="1" applyBorder="1" applyAlignment="1" applyProtection="1">
      <alignment horizontal="right" vertical="center" wrapText="1"/>
      <protection/>
    </xf>
    <xf numFmtId="3" fontId="30" fillId="39" borderId="49" xfId="0" applyNumberFormat="1" applyFont="1" applyFill="1" applyBorder="1" applyAlignment="1" applyProtection="1">
      <alignment horizontal="right" vertical="center" wrapText="1"/>
      <protection/>
    </xf>
    <xf numFmtId="3" fontId="30" fillId="39" borderId="37" xfId="0" applyNumberFormat="1" applyFont="1" applyFill="1" applyBorder="1" applyAlignment="1" applyProtection="1">
      <alignment horizontal="right" vertical="center" wrapText="1"/>
      <protection/>
    </xf>
    <xf numFmtId="3" fontId="32" fillId="39" borderId="17" xfId="0" applyNumberFormat="1" applyFont="1" applyFill="1" applyBorder="1" applyAlignment="1" applyProtection="1">
      <alignment horizontal="right" vertical="center"/>
      <protection/>
    </xf>
    <xf numFmtId="3" fontId="32" fillId="39" borderId="37" xfId="0" applyNumberFormat="1" applyFont="1" applyFill="1" applyBorder="1" applyAlignment="1" applyProtection="1">
      <alignment horizontal="right" vertical="center"/>
      <protection/>
    </xf>
    <xf numFmtId="3" fontId="30" fillId="39" borderId="17" xfId="0" applyNumberFormat="1" applyFont="1" applyFill="1" applyBorder="1" applyAlignment="1" applyProtection="1">
      <alignment horizontal="right" vertical="center"/>
      <protection/>
    </xf>
    <xf numFmtId="3" fontId="30" fillId="39" borderId="49" xfId="0" applyNumberFormat="1" applyFont="1" applyFill="1" applyBorder="1" applyAlignment="1" applyProtection="1">
      <alignment horizontal="right" vertical="center"/>
      <protection/>
    </xf>
    <xf numFmtId="3" fontId="30" fillId="39" borderId="37" xfId="0" applyNumberFormat="1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 quotePrefix="1">
      <alignment horizontal="center" vertical="center"/>
      <protection/>
    </xf>
    <xf numFmtId="0" fontId="27" fillId="0" borderId="72" xfId="0" applyFont="1" applyFill="1" applyBorder="1" applyAlignment="1" applyProtection="1">
      <alignment horizontal="left" vertical="center" wrapText="1"/>
      <protection/>
    </xf>
    <xf numFmtId="0" fontId="27" fillId="0" borderId="72" xfId="0" applyFont="1" applyFill="1" applyBorder="1" applyAlignment="1" applyProtection="1">
      <alignment horizontal="center" vertical="center" wrapText="1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27" fillId="0" borderId="72" xfId="0" applyFont="1" applyFill="1" applyBorder="1" applyAlignment="1" applyProtection="1">
      <alignment horizontal="center"/>
      <protection/>
    </xf>
    <xf numFmtId="164" fontId="4" fillId="0" borderId="52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25" fillId="0" borderId="75" xfId="0" applyNumberFormat="1" applyFont="1" applyBorder="1" applyAlignment="1">
      <alignment horizontal="center" vertical="center"/>
    </xf>
    <xf numFmtId="164" fontId="25" fillId="0" borderId="58" xfId="0" applyNumberFormat="1" applyFont="1" applyBorder="1" applyAlignment="1">
      <alignment horizontal="center" vertical="center"/>
    </xf>
    <xf numFmtId="164" fontId="2" fillId="0" borderId="75" xfId="0" applyNumberFormat="1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center" vertical="center" wrapText="1"/>
    </xf>
    <xf numFmtId="164" fontId="25" fillId="0" borderId="75" xfId="0" applyNumberFormat="1" applyFont="1" applyBorder="1" applyAlignment="1">
      <alignment horizontal="center" vertical="center" wrapText="1"/>
    </xf>
    <xf numFmtId="164" fontId="25" fillId="0" borderId="58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5" fillId="0" borderId="75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26" fillId="0" borderId="29" xfId="0" applyNumberFormat="1" applyFont="1" applyBorder="1" applyAlignment="1">
      <alignment horizontal="center"/>
    </xf>
    <xf numFmtId="164" fontId="24" fillId="0" borderId="29" xfId="0" applyNumberFormat="1" applyFont="1" applyBorder="1" applyAlignment="1">
      <alignment horizontal="center" wrapText="1"/>
    </xf>
    <xf numFmtId="0" fontId="37" fillId="0" borderId="76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65" xfId="0" applyFont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\AppData\Local\Temp\K&#246;lts&#233;gvet&#233;si%20rendelet%20mell&#233;kle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 "/>
      <sheetName val="2.sz.mell"/>
      <sheetName val="3.1. sz. mell"/>
      <sheetName val="3.2.a. sz. mell."/>
      <sheetName val="3.2.b. sz. mell."/>
      <sheetName val="4.sz.mell"/>
      <sheetName val="4. sz. melléklet"/>
      <sheetName val="5.sz.mell "/>
      <sheetName val="5. sz. mell."/>
      <sheetName val="6.sz.mell"/>
      <sheetName val="7.sz.mell"/>
      <sheetName val="8.sz.mell."/>
      <sheetName val="9.sz.mell"/>
      <sheetName val="10. sz. mell "/>
      <sheetName val="11.sz.mell"/>
      <sheetName val="12. sz. mell"/>
      <sheetName val=" 13. sz. mell"/>
      <sheetName val="14. sz.mell"/>
      <sheetName val="15. sz.mell"/>
      <sheetName val="16.sz.mell"/>
      <sheetName val="17. sz. mell"/>
    </sheetNames>
    <sheetDataSet>
      <sheetData sheetId="0">
        <row r="5">
          <cell r="A5" t="str">
            <v>1.</v>
          </cell>
          <cell r="B5" t="str">
            <v>B4</v>
          </cell>
          <cell r="C5" t="str">
            <v>I. Önkormányzat működési bevételei (1.2+1.3)</v>
          </cell>
        </row>
        <row r="6">
          <cell r="A6" t="str">
            <v>1.2</v>
          </cell>
          <cell r="B6" t="str">
            <v>B4</v>
          </cell>
          <cell r="C6" t="str">
            <v>I/1. Intézményi működési bevételek</v>
          </cell>
        </row>
        <row r="7">
          <cell r="A7" t="str">
            <v>1.3.</v>
          </cell>
          <cell r="B7" t="str">
            <v>B3</v>
          </cell>
          <cell r="C7" t="str">
            <v>I/2. Önkorm. sajátos műk. bevételei (1.3.1+…+1.3.4)</v>
          </cell>
        </row>
        <row r="8">
          <cell r="A8" t="str">
            <v>1.3.1.</v>
          </cell>
          <cell r="B8" t="str">
            <v>B36</v>
          </cell>
          <cell r="C8" t="str">
            <v>Illetékek</v>
          </cell>
        </row>
        <row r="9">
          <cell r="A9" t="str">
            <v>1.3.2.</v>
          </cell>
          <cell r="B9" t="str">
            <v>B3</v>
          </cell>
          <cell r="C9" t="str">
            <v>Helyi adók</v>
          </cell>
        </row>
        <row r="10">
          <cell r="A10" t="str">
            <v>1.3.3.</v>
          </cell>
          <cell r="B10" t="str">
            <v>B354</v>
          </cell>
          <cell r="C10" t="str">
            <v>Átengedett központi adók</v>
          </cell>
        </row>
        <row r="11">
          <cell r="A11" t="str">
            <v>1.3.4.</v>
          </cell>
          <cell r="B11" t="str">
            <v>B36</v>
          </cell>
          <cell r="C11" t="str">
            <v>Bírságok, egyéb bevételek</v>
          </cell>
        </row>
        <row r="12">
          <cell r="A12" t="str">
            <v>2.</v>
          </cell>
          <cell r="B12" t="str">
            <v>B5</v>
          </cell>
          <cell r="C12" t="str">
            <v>II. Felhalmozási és tőkejellegű bevételek (2.1+…2.3)</v>
          </cell>
          <cell r="D12">
            <v>0</v>
          </cell>
        </row>
        <row r="13">
          <cell r="A13" t="str">
            <v>2.1.</v>
          </cell>
          <cell r="B13" t="str">
            <v>B5</v>
          </cell>
          <cell r="C13" t="str">
            <v>Tárgyi eszközök, immateriális javak értékesítése</v>
          </cell>
        </row>
        <row r="14">
          <cell r="A14" t="str">
            <v>2.2.</v>
          </cell>
          <cell r="C14" t="str">
            <v>Önkormányzatok sajátos felhalmozási és tőkebevételei</v>
          </cell>
        </row>
        <row r="15">
          <cell r="A15" t="str">
            <v>2.3.</v>
          </cell>
          <cell r="C15" t="str">
            <v>Pénzügyi befektetések bevételei</v>
          </cell>
        </row>
        <row r="16">
          <cell r="A16" t="str">
            <v>3.</v>
          </cell>
          <cell r="B16" t="str">
            <v>B11</v>
          </cell>
          <cell r="C16" t="str">
            <v>III. Támogatások, kiegészítések (3.1+…+3.7)</v>
          </cell>
        </row>
        <row r="17">
          <cell r="A17" t="str">
            <v>3.1.</v>
          </cell>
          <cell r="B17" t="str">
            <v>B111</v>
          </cell>
          <cell r="C17" t="str">
            <v>Általános működési támogatás</v>
          </cell>
        </row>
        <row r="18">
          <cell r="A18" t="str">
            <v>3.2.</v>
          </cell>
          <cell r="B18" t="str">
            <v>B112</v>
          </cell>
          <cell r="C18" t="str">
            <v>Pedagógusok bértámogatása</v>
          </cell>
        </row>
        <row r="19">
          <cell r="A19" t="str">
            <v>3.3.</v>
          </cell>
        </row>
        <row r="20">
          <cell r="A20" t="str">
            <v>3.4.</v>
          </cell>
          <cell r="B20" t="str">
            <v>B113</v>
          </cell>
          <cell r="C20" t="str">
            <v>Szociális és gyermekjóléti feladatok támogatása</v>
          </cell>
        </row>
        <row r="21">
          <cell r="A21" t="str">
            <v>3.5.</v>
          </cell>
          <cell r="B21" t="str">
            <v>B113</v>
          </cell>
        </row>
        <row r="22">
          <cell r="A22" t="str">
            <v>3.6.</v>
          </cell>
          <cell r="B22" t="str">
            <v>B115</v>
          </cell>
          <cell r="C22" t="str">
            <v>Központosított előirányzat</v>
          </cell>
        </row>
        <row r="23">
          <cell r="A23" t="str">
            <v>3.7.</v>
          </cell>
          <cell r="B23" t="str">
            <v>B114</v>
          </cell>
          <cell r="C23" t="str">
            <v>Közművelődés támogatása</v>
          </cell>
        </row>
        <row r="24">
          <cell r="C24" t="str">
            <v>Egyéb központi támogatás</v>
          </cell>
        </row>
        <row r="25">
          <cell r="A25" t="str">
            <v>3.10.</v>
          </cell>
          <cell r="B25" t="str">
            <v>B2</v>
          </cell>
          <cell r="C25" t="str">
            <v>Fejlesztési célú támogatások (5.7.1+…+5.7.4)</v>
          </cell>
          <cell r="D25">
            <v>0</v>
          </cell>
        </row>
        <row r="26">
          <cell r="A26" t="str">
            <v>3.10.1.</v>
          </cell>
          <cell r="C26" t="str">
            <v>Cél- címzett támogatás</v>
          </cell>
        </row>
        <row r="27">
          <cell r="A27" t="str">
            <v>3.10.2.</v>
          </cell>
          <cell r="C27" t="str">
            <v>Területi kiegyenlítést szolg. fejl. célú támogatás</v>
          </cell>
        </row>
        <row r="28">
          <cell r="A28" t="str">
            <v>3.10.3.</v>
          </cell>
          <cell r="C28" t="str">
            <v>Céljellegű decentralizált támogatás, vis maior</v>
          </cell>
        </row>
        <row r="29">
          <cell r="A29" t="str">
            <v>3.10.4.</v>
          </cell>
          <cell r="C29" t="str">
            <v>Egyéb központi támogatás</v>
          </cell>
        </row>
        <row r="30">
          <cell r="A30" t="str">
            <v>4.</v>
          </cell>
          <cell r="C30" t="str">
            <v>IV. Támogatások, átvett pénzesz. (4.1+4.2)</v>
          </cell>
        </row>
        <row r="31">
          <cell r="A31" t="str">
            <v>4.1.</v>
          </cell>
          <cell r="B31" t="str">
            <v>B16</v>
          </cell>
          <cell r="C31" t="str">
            <v>Működési célú  (6.1.1+…+6.1.4)</v>
          </cell>
        </row>
        <row r="32">
          <cell r="A32" t="str">
            <v>4.1.1.</v>
          </cell>
          <cell r="C32" t="str">
            <v>Támogatás központi költségvetési szervtől</v>
          </cell>
        </row>
        <row r="33">
          <cell r="A33" t="str">
            <v>4.1.2.</v>
          </cell>
          <cell r="C33" t="str">
            <v>Támogatás OEP-től</v>
          </cell>
        </row>
        <row r="34">
          <cell r="A34" t="str">
            <v>4.1.3.</v>
          </cell>
          <cell r="C34" t="str">
            <v>Támogatás elkülönített állami pénzalapoktól</v>
          </cell>
        </row>
        <row r="35">
          <cell r="A35" t="str">
            <v>4.1.3.</v>
          </cell>
          <cell r="C35" t="str">
            <v>Támogatás önkormányzati szervektől</v>
          </cell>
        </row>
        <row r="36">
          <cell r="A36" t="str">
            <v>4.1.4.</v>
          </cell>
          <cell r="C36" t="str">
            <v>Támogatás EU-s programokra</v>
          </cell>
        </row>
        <row r="37">
          <cell r="A37" t="str">
            <v>4.1.5.</v>
          </cell>
          <cell r="C37" t="str">
            <v>Átvett pénzeszközök</v>
          </cell>
        </row>
        <row r="38">
          <cell r="A38" t="str">
            <v>4.2.</v>
          </cell>
          <cell r="B38" t="str">
            <v>B25</v>
          </cell>
          <cell r="C38" t="str">
            <v>Felhalmozási célú pénzeszköz átvétel (4.2.1+…+4.2.4)</v>
          </cell>
        </row>
        <row r="39">
          <cell r="A39" t="str">
            <v>4.2.1.</v>
          </cell>
          <cell r="C39" t="str">
            <v>Támogatás központi költségvetési szervtől</v>
          </cell>
        </row>
        <row r="40">
          <cell r="A40" t="str">
            <v>4.2.2.</v>
          </cell>
          <cell r="C40" t="str">
            <v>Támogatás elkülönített állami pénzalapoktól</v>
          </cell>
        </row>
        <row r="41">
          <cell r="A41" t="str">
            <v>4.2.3.</v>
          </cell>
          <cell r="C41" t="str">
            <v>Támogatás önkormányzati szervektől</v>
          </cell>
        </row>
        <row r="42">
          <cell r="A42" t="str">
            <v>4.2.4.</v>
          </cell>
          <cell r="C42" t="str">
            <v>Egyéb szervezetektől átvett pénzeszközök</v>
          </cell>
        </row>
        <row r="43">
          <cell r="A43" t="str">
            <v>5.</v>
          </cell>
          <cell r="C43" t="str">
            <v>V. Tám. kölcs. visszatér. igénybev., értékp. bev. (5.1+5.2)</v>
          </cell>
          <cell r="D43">
            <v>0</v>
          </cell>
        </row>
        <row r="44">
          <cell r="A44" t="str">
            <v>5.1.</v>
          </cell>
          <cell r="B44" t="str">
            <v>B62</v>
          </cell>
          <cell r="C44" t="str">
            <v>Működési célú  kölcsön visszatér., értékpapír bev.</v>
          </cell>
        </row>
        <row r="45">
          <cell r="A45" t="str">
            <v>5.2.</v>
          </cell>
          <cell r="B45" t="str">
            <v>B72</v>
          </cell>
          <cell r="C45" t="str">
            <v>Felhalmozási célú  kölcsön visszatér., értékpapír bev.</v>
          </cell>
        </row>
        <row r="46">
          <cell r="A46" t="str">
            <v>6.</v>
          </cell>
          <cell r="C46" t="str">
            <v>VI. Finanszírozási bevételek (6.1+6.2)</v>
          </cell>
        </row>
        <row r="47">
          <cell r="A47" t="str">
            <v>6.1.</v>
          </cell>
          <cell r="B47" t="str">
            <v>B811</v>
          </cell>
          <cell r="C47" t="str">
            <v>Hitelek, kölcsönök bevételei</v>
          </cell>
        </row>
        <row r="48">
          <cell r="A48" t="str">
            <v>6.2.</v>
          </cell>
          <cell r="C48" t="str">
            <v>Függő, átfutó bevételek</v>
          </cell>
        </row>
        <row r="49">
          <cell r="A49" t="str">
            <v>7.</v>
          </cell>
          <cell r="C49" t="str">
            <v>FOLYÓ BEVÉTELEK ÖSSZESEN: (1+4+5+6+7+8)</v>
          </cell>
        </row>
        <row r="50">
          <cell r="A50" t="str">
            <v>8.</v>
          </cell>
          <cell r="B50" t="str">
            <v>B813</v>
          </cell>
          <cell r="C50" t="str">
            <v>Előző évi várható maradvány igénybevétele (10.1.+10.2)</v>
          </cell>
        </row>
        <row r="51">
          <cell r="A51" t="str">
            <v>8.1.</v>
          </cell>
          <cell r="B51" t="str">
            <v>B8131</v>
          </cell>
          <cell r="C51" t="str">
            <v>Működési célú maradvány igénybevétele</v>
          </cell>
        </row>
        <row r="52">
          <cell r="A52" t="str">
            <v>8.2.</v>
          </cell>
          <cell r="B52" t="str">
            <v>B8131</v>
          </cell>
          <cell r="C52" t="str">
            <v>Felhalmozási célú maradvány igénybevétele</v>
          </cell>
        </row>
        <row r="53">
          <cell r="A53" t="str">
            <v>10.</v>
          </cell>
          <cell r="C53" t="str">
            <v>Forráshiány </v>
          </cell>
        </row>
        <row r="54">
          <cell r="A54" t="str">
            <v>11.</v>
          </cell>
          <cell r="C54" t="str">
            <v>BEVÉTELEK ÖSSZESEN: (7+8+9+10)</v>
          </cell>
        </row>
        <row r="61">
          <cell r="A61" t="str">
            <v>K I A D Á S O K</v>
          </cell>
        </row>
        <row r="65">
          <cell r="A65" t="str">
            <v>1.</v>
          </cell>
          <cell r="C65" t="str">
            <v>I. Folyó (működési) kiadások (1.1+…+1.7)</v>
          </cell>
        </row>
        <row r="66">
          <cell r="A66" t="str">
            <v>1.1.</v>
          </cell>
          <cell r="B66" t="str">
            <v>K1</v>
          </cell>
          <cell r="C66" t="str">
            <v>Személyi  juttatások</v>
          </cell>
        </row>
        <row r="67">
          <cell r="A67" t="str">
            <v>1.2.</v>
          </cell>
          <cell r="B67" t="str">
            <v>K2</v>
          </cell>
          <cell r="C67" t="str">
            <v>Munkaadókat terhelő járulékok</v>
          </cell>
        </row>
        <row r="68">
          <cell r="A68" t="str">
            <v>1.3.</v>
          </cell>
          <cell r="B68" t="str">
            <v>K3</v>
          </cell>
          <cell r="C68" t="str">
            <v>Dologi  kiadások</v>
          </cell>
        </row>
        <row r="69">
          <cell r="A69" t="str">
            <v>1.5.</v>
          </cell>
          <cell r="B69" t="str">
            <v>K506</v>
          </cell>
          <cell r="C69" t="str">
            <v>Működési célú támogatás pénzeszközátadás</v>
          </cell>
        </row>
        <row r="70">
          <cell r="A70" t="str">
            <v>1.6.</v>
          </cell>
          <cell r="B70" t="str">
            <v>K4</v>
          </cell>
          <cell r="C70" t="str">
            <v>Társadalom- és szociálpolitikai juttatások</v>
          </cell>
        </row>
        <row r="71">
          <cell r="A71" t="str">
            <v>1.7.</v>
          </cell>
          <cell r="C71" t="str">
            <v>Ellátottak pénzbeli juttatása</v>
          </cell>
        </row>
        <row r="72">
          <cell r="A72" t="str">
            <v>2.</v>
          </cell>
          <cell r="C72" t="str">
            <v>II. Felhalmozási és tőke jellegű kiadások (2.1+…+2.5)</v>
          </cell>
        </row>
        <row r="73">
          <cell r="A73" t="str">
            <v>2.1.</v>
          </cell>
          <cell r="B73" t="str">
            <v>K7</v>
          </cell>
          <cell r="C73" t="str">
            <v>Felújítás</v>
          </cell>
        </row>
        <row r="74">
          <cell r="A74" t="str">
            <v>2.2.</v>
          </cell>
          <cell r="B74" t="str">
            <v>K6</v>
          </cell>
          <cell r="C74" t="str">
            <v>Intézményi beruházási kiadások</v>
          </cell>
        </row>
        <row r="75">
          <cell r="A75" t="str">
            <v>2.3.</v>
          </cell>
          <cell r="B75" t="str">
            <v>K8</v>
          </cell>
          <cell r="C75" t="str">
            <v>Felhalmozási célú támogatásértékű kiadás, pénzeszközátadás</v>
          </cell>
        </row>
        <row r="76">
          <cell r="A76" t="str">
            <v>2.4.</v>
          </cell>
          <cell r="C76" t="str">
            <v>Pénzügyi befektetések kiadásai</v>
          </cell>
        </row>
        <row r="77">
          <cell r="A77" t="str">
            <v>2.5.</v>
          </cell>
          <cell r="B77" t="str">
            <v>K8</v>
          </cell>
          <cell r="C77" t="str">
            <v>Egyéb fejlesztési célú kiadás</v>
          </cell>
        </row>
        <row r="78">
          <cell r="A78" t="str">
            <v>3.</v>
          </cell>
          <cell r="B78" t="str">
            <v>K512</v>
          </cell>
          <cell r="C78" t="str">
            <v>III. Tartalékok (3.+3.2+3.3)</v>
          </cell>
        </row>
        <row r="79">
          <cell r="A79" t="str">
            <v>3.1.</v>
          </cell>
          <cell r="C79" t="str">
            <v>Általános tartalék</v>
          </cell>
        </row>
        <row r="80">
          <cell r="A80" t="str">
            <v>3.2.</v>
          </cell>
          <cell r="C80" t="str">
            <v>Működési célú céltartalék</v>
          </cell>
        </row>
        <row r="81">
          <cell r="A81" t="str">
            <v>3.3.</v>
          </cell>
          <cell r="C81" t="str">
            <v>Fejlesztési célú tartalék</v>
          </cell>
        </row>
        <row r="82">
          <cell r="A82" t="str">
            <v>4.</v>
          </cell>
          <cell r="B82" t="str">
            <v>K353</v>
          </cell>
          <cell r="C82" t="str">
            <v>IV.  Hitelek kamatai</v>
          </cell>
        </row>
        <row r="83">
          <cell r="A83" t="str">
            <v>5.</v>
          </cell>
          <cell r="C83" t="str">
            <v>V. Egyéb kiadások</v>
          </cell>
        </row>
        <row r="84">
          <cell r="A84" t="str">
            <v>6.</v>
          </cell>
          <cell r="B84" t="str">
            <v>K508</v>
          </cell>
          <cell r="C84" t="str">
            <v>VI. Támog. kölcsön kiadásai</v>
          </cell>
        </row>
        <row r="85">
          <cell r="A85" t="str">
            <v>7.</v>
          </cell>
          <cell r="B85" t="str">
            <v>K9</v>
          </cell>
          <cell r="C85" t="str">
            <v>VII. Finanszírozási kiadások (7.1+7.2)</v>
          </cell>
          <cell r="D85">
            <v>0</v>
          </cell>
        </row>
        <row r="86">
          <cell r="A86" t="str">
            <v>7.1.</v>
          </cell>
          <cell r="B86" t="str">
            <v>K911</v>
          </cell>
          <cell r="C86" t="str">
            <v>Hitelek, kölcsönök kiadásai</v>
          </cell>
        </row>
        <row r="87">
          <cell r="A87" t="str">
            <v>7.2.</v>
          </cell>
          <cell r="C87" t="str">
            <v>Függő, átfutó kiadások</v>
          </cell>
        </row>
        <row r="88">
          <cell r="A88" t="str">
            <v>8.</v>
          </cell>
          <cell r="C88" t="str">
            <v> KIADÁSOK ÖSSZESEN: (1+2+3+4+5+6+7)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view="pageLayout" workbookViewId="0" topLeftCell="A61">
      <selection activeCell="C49" sqref="C49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7.50390625" style="17" customWidth="1"/>
    <col min="4" max="16384" width="9.375" style="17" customWidth="1"/>
  </cols>
  <sheetData>
    <row r="1" spans="1:3" ht="15.75" customHeight="1">
      <c r="A1" s="49" t="s">
        <v>0</v>
      </c>
      <c r="B1" s="49"/>
      <c r="C1" s="49"/>
    </row>
    <row r="2" spans="1:3" ht="15.75" customHeight="1" thickBot="1">
      <c r="A2" s="50"/>
      <c r="B2" s="50"/>
      <c r="C2" s="263"/>
    </row>
    <row r="3" spans="1:3" ht="37.5" customHeight="1" thickBot="1">
      <c r="A3" s="60" t="s">
        <v>1</v>
      </c>
      <c r="B3" s="61" t="s">
        <v>2</v>
      </c>
      <c r="C3" s="62" t="s">
        <v>393</v>
      </c>
    </row>
    <row r="4" spans="1:3" s="66" customFormat="1" ht="12" customHeight="1" thickBot="1">
      <c r="A4" s="63">
        <v>1</v>
      </c>
      <c r="B4" s="64">
        <v>2</v>
      </c>
      <c r="C4" s="65">
        <v>5</v>
      </c>
    </row>
    <row r="5" spans="1:3" s="18" customFormat="1" ht="12" customHeight="1" thickBot="1">
      <c r="A5" s="101" t="s">
        <v>3</v>
      </c>
      <c r="B5" s="72" t="s">
        <v>137</v>
      </c>
      <c r="C5" s="114">
        <f>C6+C7</f>
        <v>25550800</v>
      </c>
    </row>
    <row r="6" spans="1:3" s="18" customFormat="1" ht="12" customHeight="1" thickBot="1">
      <c r="A6" s="130" t="s">
        <v>129</v>
      </c>
      <c r="B6" s="73" t="s">
        <v>5</v>
      </c>
      <c r="C6" s="115">
        <f>'3.1. sz. mell'!D9+'3.2.a. sz. mell.'!D9</f>
        <v>5470800</v>
      </c>
    </row>
    <row r="7" spans="1:3" s="18" customFormat="1" ht="12" customHeight="1" thickBot="1">
      <c r="A7" s="130" t="s">
        <v>96</v>
      </c>
      <c r="B7" s="73" t="s">
        <v>138</v>
      </c>
      <c r="C7" s="116">
        <f>SUM(C8:C11)</f>
        <v>20080000</v>
      </c>
    </row>
    <row r="8" spans="1:3" s="18" customFormat="1" ht="12" customHeight="1">
      <c r="A8" s="103" t="s">
        <v>130</v>
      </c>
      <c r="B8" s="77" t="s">
        <v>53</v>
      </c>
      <c r="C8" s="117"/>
    </row>
    <row r="9" spans="1:3" s="18" customFormat="1" ht="12" customHeight="1">
      <c r="A9" s="104" t="s">
        <v>131</v>
      </c>
      <c r="B9" s="78" t="s">
        <v>25</v>
      </c>
      <c r="C9" s="118">
        <f>'3.1. sz. mell'!D18</f>
        <v>17000000</v>
      </c>
    </row>
    <row r="10" spans="1:3" s="18" customFormat="1" ht="12" customHeight="1">
      <c r="A10" s="104" t="s">
        <v>132</v>
      </c>
      <c r="B10" s="78" t="s">
        <v>26</v>
      </c>
      <c r="C10" s="118">
        <f>'3.1. sz. mell'!D19</f>
        <v>3000000</v>
      </c>
    </row>
    <row r="11" spans="1:3" s="18" customFormat="1" ht="12" customHeight="1" thickBot="1">
      <c r="A11" s="105" t="s">
        <v>133</v>
      </c>
      <c r="B11" s="80" t="s">
        <v>27</v>
      </c>
      <c r="C11" s="119">
        <f>'3.1. sz. mell'!D20</f>
        <v>80000</v>
      </c>
    </row>
    <row r="12" spans="1:3" s="18" customFormat="1" ht="12" customHeight="1" thickBot="1">
      <c r="A12" s="102" t="s">
        <v>4</v>
      </c>
      <c r="B12" s="73" t="s">
        <v>139</v>
      </c>
      <c r="C12" s="120">
        <f>SUM(C13:C15)</f>
        <v>0</v>
      </c>
    </row>
    <row r="13" spans="1:3" s="18" customFormat="1" ht="12" customHeight="1">
      <c r="A13" s="106" t="s">
        <v>134</v>
      </c>
      <c r="B13" s="466" t="s">
        <v>50</v>
      </c>
      <c r="C13" s="121"/>
    </row>
    <row r="14" spans="1:3" s="18" customFormat="1" ht="12" customHeight="1">
      <c r="A14" s="103" t="s">
        <v>135</v>
      </c>
      <c r="B14" s="78" t="s">
        <v>49</v>
      </c>
      <c r="C14" s="117"/>
    </row>
    <row r="15" spans="1:3" s="18" customFormat="1" ht="12" customHeight="1" thickBot="1">
      <c r="A15" s="107" t="s">
        <v>136</v>
      </c>
      <c r="B15" s="84" t="s">
        <v>51</v>
      </c>
      <c r="C15" s="122"/>
    </row>
    <row r="16" spans="1:3" s="18" customFormat="1" ht="12" customHeight="1" thickBot="1">
      <c r="A16" s="102" t="s">
        <v>6</v>
      </c>
      <c r="B16" s="73" t="s">
        <v>390</v>
      </c>
      <c r="C16" s="116">
        <f>SUM(C17:C22)</f>
        <v>44408190</v>
      </c>
    </row>
    <row r="17" spans="1:3" s="18" customFormat="1" ht="12" customHeight="1">
      <c r="A17" s="106" t="s">
        <v>72</v>
      </c>
      <c r="B17" s="467" t="s">
        <v>379</v>
      </c>
      <c r="C17" s="468">
        <f>'2.sz.mell'!B7</f>
        <v>7715062</v>
      </c>
    </row>
    <row r="18" spans="1:3" s="18" customFormat="1" ht="12" customHeight="1">
      <c r="A18" s="104" t="s">
        <v>73</v>
      </c>
      <c r="B18" s="469" t="s">
        <v>389</v>
      </c>
      <c r="C18" s="470">
        <f>'2.sz.mell'!B8</f>
        <v>22130700</v>
      </c>
    </row>
    <row r="19" spans="1:3" s="18" customFormat="1" ht="12" customHeight="1">
      <c r="A19" s="104" t="s">
        <v>74</v>
      </c>
      <c r="B19" s="469" t="s">
        <v>380</v>
      </c>
      <c r="C19" s="470">
        <f>'2.sz.mell'!B9</f>
        <v>3013000</v>
      </c>
    </row>
    <row r="20" spans="1:3" s="18" customFormat="1" ht="12" customHeight="1">
      <c r="A20" s="107" t="s">
        <v>75</v>
      </c>
      <c r="B20" s="469" t="s">
        <v>234</v>
      </c>
      <c r="C20" s="470">
        <f>'2.sz.mell'!B10</f>
        <v>9749428</v>
      </c>
    </row>
    <row r="21" spans="1:3" s="18" customFormat="1" ht="12" customHeight="1">
      <c r="A21" s="107" t="s">
        <v>140</v>
      </c>
      <c r="B21" s="469" t="s">
        <v>381</v>
      </c>
      <c r="C21" s="470">
        <f>'2.sz.mell'!B11</f>
        <v>1800000</v>
      </c>
    </row>
    <row r="22" spans="1:3" s="18" customFormat="1" ht="12" customHeight="1">
      <c r="A22" s="107" t="s">
        <v>141</v>
      </c>
      <c r="B22" s="469" t="s">
        <v>28</v>
      </c>
      <c r="C22" s="470"/>
    </row>
    <row r="23" spans="1:3" s="18" customFormat="1" ht="12" customHeight="1">
      <c r="A23" s="108" t="s">
        <v>171</v>
      </c>
      <c r="B23" s="86" t="s">
        <v>90</v>
      </c>
      <c r="C23" s="123">
        <f>C24+C25+C26+C27</f>
        <v>0</v>
      </c>
    </row>
    <row r="24" spans="1:3" s="18" customFormat="1" ht="12" customHeight="1">
      <c r="A24" s="104" t="s">
        <v>172</v>
      </c>
      <c r="B24" s="87" t="s">
        <v>110</v>
      </c>
      <c r="C24" s="124"/>
    </row>
    <row r="25" spans="1:3" s="18" customFormat="1" ht="12" customHeight="1">
      <c r="A25" s="104" t="s">
        <v>173</v>
      </c>
      <c r="B25" s="87" t="s">
        <v>65</v>
      </c>
      <c r="C25" s="124"/>
    </row>
    <row r="26" spans="1:3" s="18" customFormat="1" ht="12" customHeight="1">
      <c r="A26" s="104" t="s">
        <v>174</v>
      </c>
      <c r="B26" s="87" t="s">
        <v>170</v>
      </c>
      <c r="C26" s="124"/>
    </row>
    <row r="27" spans="1:3" s="18" customFormat="1" ht="12" customHeight="1" thickBot="1">
      <c r="A27" s="107" t="s">
        <v>175</v>
      </c>
      <c r="B27" s="88" t="s">
        <v>28</v>
      </c>
      <c r="C27" s="125"/>
    </row>
    <row r="28" spans="1:3" s="18" customFormat="1" ht="12" customHeight="1" thickBot="1">
      <c r="A28" s="102" t="s">
        <v>7</v>
      </c>
      <c r="B28" s="73" t="s">
        <v>142</v>
      </c>
      <c r="C28" s="120">
        <f>C29+C36</f>
        <v>21782125</v>
      </c>
    </row>
    <row r="29" spans="1:3" s="18" customFormat="1" ht="12" customHeight="1">
      <c r="A29" s="109" t="s">
        <v>76</v>
      </c>
      <c r="B29" s="89" t="s">
        <v>111</v>
      </c>
      <c r="C29" s="126">
        <f>C30+C31+C32+C33+C34+C35</f>
        <v>5782125</v>
      </c>
    </row>
    <row r="30" spans="1:3" s="18" customFormat="1" ht="12" customHeight="1">
      <c r="A30" s="104" t="s">
        <v>143</v>
      </c>
      <c r="B30" s="87" t="s">
        <v>113</v>
      </c>
      <c r="C30" s="124"/>
    </row>
    <row r="31" spans="1:3" s="18" customFormat="1" ht="12" customHeight="1">
      <c r="A31" s="104" t="s">
        <v>144</v>
      </c>
      <c r="B31" s="87" t="s">
        <v>112</v>
      </c>
      <c r="C31" s="124"/>
    </row>
    <row r="32" spans="1:3" s="18" customFormat="1" ht="12" customHeight="1">
      <c r="A32" s="104" t="s">
        <v>145</v>
      </c>
      <c r="B32" s="87" t="s">
        <v>114</v>
      </c>
      <c r="C32" s="124">
        <v>5782125</v>
      </c>
    </row>
    <row r="33" spans="1:3" s="18" customFormat="1" ht="12" customHeight="1">
      <c r="A33" s="104" t="s">
        <v>145</v>
      </c>
      <c r="B33" s="88" t="s">
        <v>115</v>
      </c>
      <c r="C33" s="125"/>
    </row>
    <row r="34" spans="1:3" s="18" customFormat="1" ht="12" customHeight="1">
      <c r="A34" s="104" t="s">
        <v>146</v>
      </c>
      <c r="B34" s="88" t="s">
        <v>125</v>
      </c>
      <c r="C34" s="125"/>
    </row>
    <row r="35" spans="1:3" s="18" customFormat="1" ht="12" customHeight="1">
      <c r="A35" s="104" t="s">
        <v>147</v>
      </c>
      <c r="B35" s="88" t="s">
        <v>126</v>
      </c>
      <c r="C35" s="125"/>
    </row>
    <row r="36" spans="1:3" s="18" customFormat="1" ht="12" customHeight="1">
      <c r="A36" s="108" t="s">
        <v>77</v>
      </c>
      <c r="B36" s="86" t="s">
        <v>149</v>
      </c>
      <c r="C36" s="123">
        <f>C37+C38+C39+C40</f>
        <v>16000000</v>
      </c>
    </row>
    <row r="37" spans="1:3" s="18" customFormat="1" ht="12" customHeight="1">
      <c r="A37" s="104" t="s">
        <v>148</v>
      </c>
      <c r="B37" s="87" t="s">
        <v>113</v>
      </c>
      <c r="C37" s="124"/>
    </row>
    <row r="38" spans="1:3" s="18" customFormat="1" ht="12" customHeight="1">
      <c r="A38" s="104" t="s">
        <v>150</v>
      </c>
      <c r="B38" s="87" t="s">
        <v>114</v>
      </c>
      <c r="C38" s="124">
        <v>16000000</v>
      </c>
    </row>
    <row r="39" spans="1:3" s="18" customFormat="1" ht="12" customHeight="1">
      <c r="A39" s="104" t="s">
        <v>151</v>
      </c>
      <c r="B39" s="87" t="s">
        <v>115</v>
      </c>
      <c r="C39" s="124"/>
    </row>
    <row r="40" spans="1:3" s="18" customFormat="1" ht="12" customHeight="1" thickBot="1">
      <c r="A40" s="107" t="s">
        <v>91</v>
      </c>
      <c r="B40" s="88" t="s">
        <v>165</v>
      </c>
      <c r="C40" s="125"/>
    </row>
    <row r="41" spans="1:3" s="18" customFormat="1" ht="12" customHeight="1" thickBot="1">
      <c r="A41" s="102" t="s">
        <v>8</v>
      </c>
      <c r="B41" s="73" t="s">
        <v>152</v>
      </c>
      <c r="C41" s="113">
        <f>C42+C43</f>
        <v>0</v>
      </c>
    </row>
    <row r="42" spans="1:3" s="18" customFormat="1" ht="12" customHeight="1">
      <c r="A42" s="110" t="s">
        <v>78</v>
      </c>
      <c r="B42" s="90" t="s">
        <v>87</v>
      </c>
      <c r="C42" s="127"/>
    </row>
    <row r="43" spans="1:3" s="18" customFormat="1" ht="12" customHeight="1" thickBot="1">
      <c r="A43" s="111" t="s">
        <v>79</v>
      </c>
      <c r="B43" s="82" t="s">
        <v>86</v>
      </c>
      <c r="C43" s="112"/>
    </row>
    <row r="44" spans="1:3" s="18" customFormat="1" ht="12" customHeight="1" thickBot="1">
      <c r="A44" s="102" t="s">
        <v>9</v>
      </c>
      <c r="B44" s="73" t="s">
        <v>153</v>
      </c>
      <c r="C44" s="120">
        <f>SUM(C45:C46)</f>
        <v>0</v>
      </c>
    </row>
    <row r="45" spans="1:3" s="18" customFormat="1" ht="12" customHeight="1">
      <c r="A45" s="106" t="s">
        <v>80</v>
      </c>
      <c r="B45" s="82" t="s">
        <v>48</v>
      </c>
      <c r="C45" s="121"/>
    </row>
    <row r="46" spans="1:3" s="18" customFormat="1" ht="12" customHeight="1" thickBot="1">
      <c r="A46" s="104" t="s">
        <v>81</v>
      </c>
      <c r="B46" s="78" t="s">
        <v>116</v>
      </c>
      <c r="C46" s="118"/>
    </row>
    <row r="47" spans="1:3" s="18" customFormat="1" ht="12" customHeight="1" thickBot="1">
      <c r="A47" s="102" t="s">
        <v>10</v>
      </c>
      <c r="B47" s="91" t="s">
        <v>92</v>
      </c>
      <c r="C47" s="120">
        <f>C5+C12+C16+C28+C41+C44</f>
        <v>91741115</v>
      </c>
    </row>
    <row r="48" spans="1:3" s="18" customFormat="1" ht="12" customHeight="1">
      <c r="A48" s="109" t="s">
        <v>11</v>
      </c>
      <c r="B48" s="89" t="s">
        <v>93</v>
      </c>
      <c r="C48" s="131">
        <f>SUM(C49:C50)</f>
        <v>38687231</v>
      </c>
    </row>
    <row r="49" spans="1:3" s="18" customFormat="1" ht="12" customHeight="1">
      <c r="A49" s="106" t="s">
        <v>82</v>
      </c>
      <c r="B49" s="92" t="s">
        <v>88</v>
      </c>
      <c r="C49" s="128">
        <f>'3.1. sz. mell'!D44+'3.2.a. sz. mell.'!D21</f>
        <v>38687231</v>
      </c>
    </row>
    <row r="50" spans="1:3" s="18" customFormat="1" ht="12" customHeight="1">
      <c r="A50" s="106" t="s">
        <v>83</v>
      </c>
      <c r="B50" s="93" t="s">
        <v>89</v>
      </c>
      <c r="C50" s="129"/>
    </row>
    <row r="51" spans="1:3" s="18" customFormat="1" ht="12" customHeight="1" thickBot="1">
      <c r="A51" s="103" t="s">
        <v>12</v>
      </c>
      <c r="B51" s="77" t="s">
        <v>56</v>
      </c>
      <c r="C51" s="117"/>
    </row>
    <row r="52" spans="1:3" s="18" customFormat="1" ht="12" customHeight="1" thickBot="1">
      <c r="A52" s="102" t="s">
        <v>13</v>
      </c>
      <c r="B52" s="73" t="s">
        <v>57</v>
      </c>
      <c r="C52" s="115"/>
    </row>
    <row r="53" spans="1:3" s="18" customFormat="1" ht="12" customHeight="1" thickBot="1">
      <c r="A53" s="102" t="s">
        <v>14</v>
      </c>
      <c r="B53" s="73" t="s">
        <v>154</v>
      </c>
      <c r="C53" s="116">
        <f>C47+C48+C50+C51+C52</f>
        <v>130428346</v>
      </c>
    </row>
    <row r="54" spans="1:3" s="20" customFormat="1" ht="12.75" customHeight="1">
      <c r="A54" s="51"/>
      <c r="B54" s="52"/>
      <c r="C54" s="19"/>
    </row>
    <row r="55" spans="1:3" s="20" customFormat="1" ht="12.75" customHeight="1">
      <c r="A55" s="51"/>
      <c r="B55" s="52"/>
      <c r="C55" s="19"/>
    </row>
    <row r="56" spans="1:3" s="20" customFormat="1" ht="12.75" customHeight="1">
      <c r="A56" s="51"/>
      <c r="B56" s="52"/>
      <c r="C56" s="19"/>
    </row>
    <row r="57" spans="1:3" s="20" customFormat="1" ht="12.75" customHeight="1">
      <c r="A57" s="51"/>
      <c r="B57" s="52"/>
      <c r="C57" s="19"/>
    </row>
    <row r="58" spans="1:3" s="20" customFormat="1" ht="12.75" customHeight="1">
      <c r="A58" s="51"/>
      <c r="B58" s="52"/>
      <c r="C58" s="19"/>
    </row>
    <row r="59" spans="1:3" ht="12.75" customHeight="1">
      <c r="A59" s="53"/>
      <c r="B59" s="53"/>
      <c r="C59" s="53"/>
    </row>
    <row r="60" spans="1:3" ht="16.5" customHeight="1">
      <c r="A60" s="54" t="s">
        <v>16</v>
      </c>
      <c r="B60" s="54"/>
      <c r="C60" s="54"/>
    </row>
    <row r="61" spans="1:3" ht="16.5" customHeight="1" thickBot="1">
      <c r="A61" s="55"/>
      <c r="B61" s="55"/>
      <c r="C61" s="264"/>
    </row>
    <row r="62" spans="1:3" ht="37.5" customHeight="1" thickBot="1">
      <c r="A62" s="67" t="s">
        <v>1</v>
      </c>
      <c r="B62" s="68" t="s">
        <v>17</v>
      </c>
      <c r="C62" s="62" t="s">
        <v>393</v>
      </c>
    </row>
    <row r="63" spans="1:3" s="66" customFormat="1" ht="12" customHeight="1" thickBot="1">
      <c r="A63" s="69">
        <v>1</v>
      </c>
      <c r="B63" s="70">
        <v>2</v>
      </c>
      <c r="C63" s="71">
        <v>5</v>
      </c>
    </row>
    <row r="64" spans="1:3" ht="12" customHeight="1" thickBot="1">
      <c r="A64" s="101" t="s">
        <v>3</v>
      </c>
      <c r="B64" s="94" t="s">
        <v>101</v>
      </c>
      <c r="C64" s="74">
        <f>SUM(C65:C71)</f>
        <v>100477570</v>
      </c>
    </row>
    <row r="65" spans="1:3" ht="12" customHeight="1">
      <c r="A65" s="110" t="s">
        <v>94</v>
      </c>
      <c r="B65" s="90" t="s">
        <v>18</v>
      </c>
      <c r="C65" s="95">
        <f>'3.1. sz. mell'!D51+'3.2.a. sz. mell.'!D28</f>
        <v>36855012</v>
      </c>
    </row>
    <row r="66" spans="1:3" ht="12" customHeight="1">
      <c r="A66" s="104" t="s">
        <v>95</v>
      </c>
      <c r="B66" s="78" t="s">
        <v>19</v>
      </c>
      <c r="C66" s="79">
        <f>'3.1. sz. mell'!D52+'3.2.a. sz. mell.'!D29</f>
        <v>6964155</v>
      </c>
    </row>
    <row r="67" spans="1:3" ht="12" customHeight="1">
      <c r="A67" s="104" t="s">
        <v>96</v>
      </c>
      <c r="B67" s="78" t="s">
        <v>20</v>
      </c>
      <c r="C67" s="85">
        <f>'3.1. sz. mell'!D53+'3.2.a. sz. mell.'!D30</f>
        <v>45322000</v>
      </c>
    </row>
    <row r="68" spans="1:3" ht="12" customHeight="1">
      <c r="A68" s="104" t="s">
        <v>97</v>
      </c>
      <c r="B68" s="96" t="s">
        <v>62</v>
      </c>
      <c r="C68" s="85"/>
    </row>
    <row r="69" spans="1:3" ht="12" customHeight="1">
      <c r="A69" s="104" t="s">
        <v>98</v>
      </c>
      <c r="B69" s="97" t="s">
        <v>117</v>
      </c>
      <c r="C69" s="85">
        <f>'3.1. sz. mell'!D55+'3.1. sz. mell'!D76</f>
        <v>7186403</v>
      </c>
    </row>
    <row r="70" spans="1:3" ht="12" customHeight="1">
      <c r="A70" s="104" t="s">
        <v>99</v>
      </c>
      <c r="B70" s="78" t="s">
        <v>60</v>
      </c>
      <c r="C70" s="85"/>
    </row>
    <row r="71" spans="1:3" ht="12" customHeight="1" thickBot="1">
      <c r="A71" s="104" t="s">
        <v>100</v>
      </c>
      <c r="B71" s="98" t="s">
        <v>21</v>
      </c>
      <c r="C71" s="85">
        <f>'3.1. sz. mell'!D57</f>
        <v>4150000</v>
      </c>
    </row>
    <row r="72" spans="1:3" ht="12" customHeight="1" thickBot="1">
      <c r="A72" s="102" t="s">
        <v>4</v>
      </c>
      <c r="B72" s="99" t="s">
        <v>107</v>
      </c>
      <c r="C72" s="81">
        <f>SUM(C73:C77)</f>
        <v>17500000</v>
      </c>
    </row>
    <row r="73" spans="1:3" ht="12" customHeight="1">
      <c r="A73" s="106" t="s">
        <v>102</v>
      </c>
      <c r="B73" s="82" t="s">
        <v>58</v>
      </c>
      <c r="C73" s="83">
        <f>'3.1. sz. mell'!D59+'3.2.a. sz. mell.'!D36</f>
        <v>16000000</v>
      </c>
    </row>
    <row r="74" spans="1:3" ht="12" customHeight="1">
      <c r="A74" s="106" t="s">
        <v>103</v>
      </c>
      <c r="B74" s="78" t="s">
        <v>66</v>
      </c>
      <c r="C74" s="79">
        <f>'3.1. sz. mell'!D60+'3.2.a. sz. mell.'!D37</f>
        <v>0</v>
      </c>
    </row>
    <row r="75" spans="1:3" ht="12" customHeight="1">
      <c r="A75" s="106" t="s">
        <v>104</v>
      </c>
      <c r="B75" s="78" t="s">
        <v>118</v>
      </c>
      <c r="C75" s="79"/>
    </row>
    <row r="76" spans="1:3" ht="12" customHeight="1">
      <c r="A76" s="106" t="s">
        <v>105</v>
      </c>
      <c r="B76" s="78" t="s">
        <v>59</v>
      </c>
      <c r="C76" s="79"/>
    </row>
    <row r="77" spans="1:3" ht="12" customHeight="1" thickBot="1">
      <c r="A77" s="107" t="s">
        <v>106</v>
      </c>
      <c r="B77" s="98" t="s">
        <v>119</v>
      </c>
      <c r="C77" s="85">
        <f>'3.1. sz. mell'!D61+'3.2.a. sz. mell.'!D38</f>
        <v>1500000</v>
      </c>
    </row>
    <row r="78" spans="1:3" ht="12" customHeight="1" thickBot="1">
      <c r="A78" s="102" t="s">
        <v>6</v>
      </c>
      <c r="B78" s="99" t="s">
        <v>108</v>
      </c>
      <c r="C78" s="81">
        <f>SUM(C79:C81)</f>
        <v>12450776</v>
      </c>
    </row>
    <row r="79" spans="1:3" ht="12" customHeight="1">
      <c r="A79" s="106" t="s">
        <v>72</v>
      </c>
      <c r="B79" s="82" t="s">
        <v>32</v>
      </c>
      <c r="C79" s="83">
        <f>'3.1. sz. mell'!D63</f>
        <v>2450776</v>
      </c>
    </row>
    <row r="80" spans="1:3" ht="12" customHeight="1">
      <c r="A80" s="104" t="s">
        <v>73</v>
      </c>
      <c r="B80" s="78" t="s">
        <v>127</v>
      </c>
      <c r="C80" s="79"/>
    </row>
    <row r="81" spans="1:3" ht="12" customHeight="1" thickBot="1">
      <c r="A81" s="107" t="s">
        <v>74</v>
      </c>
      <c r="B81" s="78" t="s">
        <v>120</v>
      </c>
      <c r="C81" s="85">
        <f>'3.1. sz. mell'!D66</f>
        <v>10000000</v>
      </c>
    </row>
    <row r="82" spans="1:3" ht="12" customHeight="1" thickBot="1">
      <c r="A82" s="102" t="s">
        <v>7</v>
      </c>
      <c r="B82" s="99" t="s">
        <v>67</v>
      </c>
      <c r="C82" s="75"/>
    </row>
    <row r="83" spans="1:3" ht="12" customHeight="1" thickBot="1">
      <c r="A83" s="102" t="s">
        <v>8</v>
      </c>
      <c r="B83" s="99" t="s">
        <v>68</v>
      </c>
      <c r="C83" s="75"/>
    </row>
    <row r="84" spans="1:3" ht="12" customHeight="1" thickBot="1">
      <c r="A84" s="102" t="s">
        <v>9</v>
      </c>
      <c r="B84" s="99" t="s">
        <v>128</v>
      </c>
      <c r="C84" s="75"/>
    </row>
    <row r="85" spans="1:3" ht="12" customHeight="1" thickBot="1">
      <c r="A85" s="102" t="s">
        <v>10</v>
      </c>
      <c r="B85" s="99" t="s">
        <v>155</v>
      </c>
      <c r="C85" s="81">
        <f>SUM(C86:C87)</f>
        <v>0</v>
      </c>
    </row>
    <row r="86" spans="1:3" ht="12" customHeight="1">
      <c r="A86" s="106" t="s">
        <v>84</v>
      </c>
      <c r="B86" s="82" t="s">
        <v>55</v>
      </c>
      <c r="C86" s="83"/>
    </row>
    <row r="87" spans="1:3" ht="12" customHeight="1" thickBot="1">
      <c r="A87" s="107" t="s">
        <v>85</v>
      </c>
      <c r="B87" s="98" t="s">
        <v>121</v>
      </c>
      <c r="C87" s="85"/>
    </row>
    <row r="88" spans="1:4" ht="12" customHeight="1" thickBot="1">
      <c r="A88" s="102" t="s">
        <v>15</v>
      </c>
      <c r="B88" s="99" t="s">
        <v>156</v>
      </c>
      <c r="C88" s="76">
        <f>C64+C72+C78+C82+C83+C84+C85</f>
        <v>130428346</v>
      </c>
      <c r="D88" s="135"/>
    </row>
    <row r="89" ht="15.75">
      <c r="A89" s="21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2018.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">
      <selection activeCell="AX10" sqref="AX10:BA10"/>
    </sheetView>
  </sheetViews>
  <sheetFormatPr defaultColWidth="9.00390625" defaultRowHeight="12.75"/>
  <cols>
    <col min="1" max="1" width="2.875" style="445" customWidth="1"/>
    <col min="2" max="2" width="2.50390625" style="445" customWidth="1"/>
    <col min="3" max="14" width="3.125" style="435" customWidth="1"/>
    <col min="15" max="15" width="2.00390625" style="435" customWidth="1"/>
    <col min="16" max="18" width="3.125" style="435" hidden="1" customWidth="1"/>
    <col min="19" max="30" width="3.125" style="435" customWidth="1"/>
    <col min="31" max="31" width="4.00390625" style="435" customWidth="1"/>
    <col min="32" max="32" width="3.50390625" style="435" customWidth="1"/>
    <col min="33" max="44" width="3.125" style="435" customWidth="1"/>
    <col min="45" max="45" width="2.125" style="435" customWidth="1"/>
    <col min="46" max="46" width="4.00390625" style="435" hidden="1" customWidth="1"/>
    <col min="47" max="47" width="3.875" style="435" hidden="1" customWidth="1"/>
    <col min="48" max="49" width="3.125" style="435" hidden="1" customWidth="1"/>
    <col min="50" max="61" width="3.125" style="435" customWidth="1"/>
    <col min="62" max="62" width="3.625" style="435" customWidth="1"/>
    <col min="63" max="63" width="3.50390625" style="435" customWidth="1"/>
    <col min="64" max="16384" width="9.375" style="435" customWidth="1"/>
  </cols>
  <sheetData>
    <row r="1" spans="1:63" ht="28.5" customHeight="1">
      <c r="A1" s="551" t="s">
        <v>340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</row>
    <row r="2" spans="1:63" ht="28.5" customHeight="1">
      <c r="A2" s="552" t="s">
        <v>242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4"/>
    </row>
    <row r="3" spans="1:63" ht="15" customHeight="1">
      <c r="A3" s="555" t="s">
        <v>341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6"/>
      <c r="BH3" s="556"/>
      <c r="BI3" s="556"/>
      <c r="BJ3" s="556"/>
      <c r="BK3" s="557"/>
    </row>
    <row r="4" spans="1:63" ht="15.75" customHeight="1">
      <c r="A4" s="558" t="s">
        <v>386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8"/>
      <c r="BJ4" s="558"/>
      <c r="BK4" s="558"/>
    </row>
    <row r="5" spans="1:63" ht="15.75" customHeight="1">
      <c r="A5" s="559" t="s">
        <v>342</v>
      </c>
      <c r="B5" s="560"/>
      <c r="C5" s="563" t="s">
        <v>343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5"/>
      <c r="AG5" s="563" t="s">
        <v>344</v>
      </c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4"/>
      <c r="BJ5" s="564"/>
      <c r="BK5" s="565"/>
    </row>
    <row r="6" spans="1:63" ht="34.5" customHeight="1">
      <c r="A6" s="561"/>
      <c r="B6" s="562"/>
      <c r="C6" s="566" t="s">
        <v>345</v>
      </c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8"/>
      <c r="R6" s="436"/>
      <c r="S6" s="569" t="s">
        <v>346</v>
      </c>
      <c r="T6" s="570"/>
      <c r="U6" s="570"/>
      <c r="V6" s="571"/>
      <c r="W6" s="569" t="s">
        <v>347</v>
      </c>
      <c r="X6" s="570"/>
      <c r="Y6" s="570"/>
      <c r="Z6" s="571"/>
      <c r="AA6" s="569" t="s">
        <v>348</v>
      </c>
      <c r="AB6" s="570"/>
      <c r="AC6" s="570"/>
      <c r="AD6" s="571"/>
      <c r="AE6" s="569" t="s">
        <v>349</v>
      </c>
      <c r="AF6" s="571"/>
      <c r="AG6" s="572" t="s">
        <v>350</v>
      </c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4"/>
      <c r="AW6" s="437"/>
      <c r="AX6" s="569" t="s">
        <v>346</v>
      </c>
      <c r="AY6" s="570"/>
      <c r="AZ6" s="570"/>
      <c r="BA6" s="571"/>
      <c r="BB6" s="569" t="s">
        <v>347</v>
      </c>
      <c r="BC6" s="570"/>
      <c r="BD6" s="570"/>
      <c r="BE6" s="571"/>
      <c r="BF6" s="569" t="s">
        <v>348</v>
      </c>
      <c r="BG6" s="570"/>
      <c r="BH6" s="570"/>
      <c r="BI6" s="571"/>
      <c r="BJ6" s="569" t="s">
        <v>349</v>
      </c>
      <c r="BK6" s="571"/>
    </row>
    <row r="7" spans="1:63" ht="12.75">
      <c r="A7" s="575" t="s">
        <v>3</v>
      </c>
      <c r="B7" s="576"/>
      <c r="C7" s="577" t="s">
        <v>4</v>
      </c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9"/>
      <c r="R7" s="438"/>
      <c r="S7" s="577" t="s">
        <v>6</v>
      </c>
      <c r="T7" s="578"/>
      <c r="U7" s="578"/>
      <c r="V7" s="579"/>
      <c r="W7" s="577" t="s">
        <v>7</v>
      </c>
      <c r="X7" s="578"/>
      <c r="Y7" s="578"/>
      <c r="Z7" s="579"/>
      <c r="AA7" s="577" t="s">
        <v>8</v>
      </c>
      <c r="AB7" s="578"/>
      <c r="AC7" s="578"/>
      <c r="AD7" s="579"/>
      <c r="AE7" s="577" t="s">
        <v>9</v>
      </c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9"/>
      <c r="AW7" s="438"/>
      <c r="AX7" s="580" t="s">
        <v>11</v>
      </c>
      <c r="AY7" s="581"/>
      <c r="AZ7" s="581"/>
      <c r="BA7" s="582"/>
      <c r="BB7" s="580" t="s">
        <v>12</v>
      </c>
      <c r="BC7" s="581"/>
      <c r="BD7" s="581"/>
      <c r="BE7" s="582"/>
      <c r="BF7" s="580" t="s">
        <v>13</v>
      </c>
      <c r="BG7" s="581"/>
      <c r="BH7" s="581"/>
      <c r="BI7" s="582"/>
      <c r="BJ7" s="580" t="s">
        <v>14</v>
      </c>
      <c r="BK7" s="582"/>
    </row>
    <row r="8" spans="1:63" ht="19.5" customHeight="1">
      <c r="A8" s="583" t="s">
        <v>351</v>
      </c>
      <c r="B8" s="584"/>
      <c r="C8" s="585" t="s">
        <v>352</v>
      </c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7"/>
      <c r="R8" s="439" t="s">
        <v>353</v>
      </c>
      <c r="S8" s="588">
        <f>'8-1'!B18</f>
        <v>74420315</v>
      </c>
      <c r="T8" s="589"/>
      <c r="U8" s="589"/>
      <c r="V8" s="590"/>
      <c r="W8" s="588"/>
      <c r="X8" s="589"/>
      <c r="Y8" s="589"/>
      <c r="Z8" s="590"/>
      <c r="AA8" s="588"/>
      <c r="AB8" s="589"/>
      <c r="AC8" s="589"/>
      <c r="AD8" s="590"/>
      <c r="AE8" s="591"/>
      <c r="AF8" s="592"/>
      <c r="AG8" s="585" t="s">
        <v>354</v>
      </c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7"/>
      <c r="AW8" s="439" t="s">
        <v>355</v>
      </c>
      <c r="AX8" s="588">
        <f>'8-1'!C18</f>
        <v>101425010</v>
      </c>
      <c r="AY8" s="589"/>
      <c r="AZ8" s="589"/>
      <c r="BA8" s="590"/>
      <c r="BB8" s="593"/>
      <c r="BC8" s="594"/>
      <c r="BD8" s="594"/>
      <c r="BE8" s="595"/>
      <c r="BF8" s="593"/>
      <c r="BG8" s="594"/>
      <c r="BH8" s="594"/>
      <c r="BI8" s="595"/>
      <c r="BJ8" s="593"/>
      <c r="BK8" s="595"/>
    </row>
    <row r="9" spans="1:63" ht="19.5" customHeight="1">
      <c r="A9" s="583" t="s">
        <v>356</v>
      </c>
      <c r="B9" s="584"/>
      <c r="C9" s="585" t="s">
        <v>357</v>
      </c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7"/>
      <c r="R9" s="439" t="s">
        <v>358</v>
      </c>
      <c r="S9" s="588">
        <f>'8-1'!B30+'8-1'!B31</f>
        <v>55654695</v>
      </c>
      <c r="T9" s="589"/>
      <c r="U9" s="589"/>
      <c r="V9" s="590"/>
      <c r="W9" s="588"/>
      <c r="X9" s="589"/>
      <c r="Y9" s="589"/>
      <c r="Z9" s="590"/>
      <c r="AA9" s="588"/>
      <c r="AB9" s="589"/>
      <c r="AC9" s="589"/>
      <c r="AD9" s="590"/>
      <c r="AE9" s="591"/>
      <c r="AF9" s="592"/>
      <c r="AG9" s="585" t="s">
        <v>359</v>
      </c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7"/>
      <c r="AW9" s="439" t="s">
        <v>360</v>
      </c>
      <c r="AX9" s="588">
        <f>'8-1'!C30</f>
        <v>28650000</v>
      </c>
      <c r="AY9" s="589"/>
      <c r="AZ9" s="589"/>
      <c r="BA9" s="590"/>
      <c r="BB9" s="593"/>
      <c r="BC9" s="594"/>
      <c r="BD9" s="594"/>
      <c r="BE9" s="595"/>
      <c r="BF9" s="593"/>
      <c r="BG9" s="594"/>
      <c r="BH9" s="594"/>
      <c r="BI9" s="595"/>
      <c r="BJ9" s="593"/>
      <c r="BK9" s="595"/>
    </row>
    <row r="10" spans="1:63" ht="19.5" customHeight="1">
      <c r="A10" s="583" t="s">
        <v>361</v>
      </c>
      <c r="B10" s="584"/>
      <c r="C10" s="585" t="s">
        <v>362</v>
      </c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7"/>
      <c r="R10" s="439" t="s">
        <v>363</v>
      </c>
      <c r="S10" s="588"/>
      <c r="T10" s="589"/>
      <c r="U10" s="589"/>
      <c r="V10" s="590"/>
      <c r="W10" s="588"/>
      <c r="X10" s="589"/>
      <c r="Y10" s="589"/>
      <c r="Z10" s="590"/>
      <c r="AA10" s="588"/>
      <c r="AB10" s="589"/>
      <c r="AC10" s="589"/>
      <c r="AD10" s="590"/>
      <c r="AE10" s="591"/>
      <c r="AF10" s="592"/>
      <c r="AG10" s="585" t="s">
        <v>364</v>
      </c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7"/>
      <c r="AW10" s="439" t="s">
        <v>365</v>
      </c>
      <c r="AX10" s="588"/>
      <c r="AY10" s="589"/>
      <c r="AZ10" s="589"/>
      <c r="BA10" s="590"/>
      <c r="BB10" s="593"/>
      <c r="BC10" s="594"/>
      <c r="BD10" s="594"/>
      <c r="BE10" s="595"/>
      <c r="BF10" s="593"/>
      <c r="BG10" s="594"/>
      <c r="BH10" s="594"/>
      <c r="BI10" s="595"/>
      <c r="BJ10" s="593"/>
      <c r="BK10" s="595"/>
    </row>
    <row r="11" spans="1:63" s="442" customFormat="1" ht="19.5" customHeight="1">
      <c r="A11" s="596" t="s">
        <v>366</v>
      </c>
      <c r="B11" s="597"/>
      <c r="C11" s="598" t="s">
        <v>367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600"/>
      <c r="R11" s="441"/>
      <c r="S11" s="601">
        <f>SUM(S8:V10)</f>
        <v>130075010</v>
      </c>
      <c r="T11" s="602"/>
      <c r="U11" s="602"/>
      <c r="V11" s="603"/>
      <c r="W11" s="601"/>
      <c r="X11" s="602"/>
      <c r="Y11" s="602"/>
      <c r="Z11" s="603"/>
      <c r="AA11" s="601"/>
      <c r="AB11" s="602"/>
      <c r="AC11" s="602"/>
      <c r="AD11" s="603"/>
      <c r="AE11" s="604"/>
      <c r="AF11" s="605"/>
      <c r="AG11" s="598" t="s">
        <v>368</v>
      </c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600"/>
      <c r="AW11" s="440"/>
      <c r="AX11" s="606">
        <f>SUM(AX8:BA10)</f>
        <v>130075010</v>
      </c>
      <c r="AY11" s="607"/>
      <c r="AZ11" s="607"/>
      <c r="BA11" s="608"/>
      <c r="BB11" s="606"/>
      <c r="BC11" s="607"/>
      <c r="BD11" s="607"/>
      <c r="BE11" s="608"/>
      <c r="BF11" s="606"/>
      <c r="BG11" s="607"/>
      <c r="BH11" s="607"/>
      <c r="BI11" s="608"/>
      <c r="BJ11" s="606"/>
      <c r="BK11" s="608"/>
    </row>
    <row r="12" spans="1:63" ht="28.5" customHeight="1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</row>
    <row r="13" spans="1:63" ht="28.5" customHeight="1">
      <c r="A13" s="552" t="s">
        <v>281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4"/>
    </row>
    <row r="14" spans="1:63" ht="15" customHeight="1">
      <c r="A14" s="555" t="s">
        <v>341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6"/>
      <c r="BI14" s="556"/>
      <c r="BJ14" s="556"/>
      <c r="BK14" s="557"/>
    </row>
    <row r="15" spans="1:63" ht="15.75" customHeight="1">
      <c r="A15" s="558" t="s">
        <v>386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</row>
    <row r="16" spans="1:63" ht="15.75" customHeight="1">
      <c r="A16" s="559" t="s">
        <v>342</v>
      </c>
      <c r="B16" s="560"/>
      <c r="C16" s="563" t="s">
        <v>343</v>
      </c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5"/>
      <c r="AG16" s="563" t="s">
        <v>344</v>
      </c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5"/>
    </row>
    <row r="17" spans="1:63" ht="34.5" customHeight="1">
      <c r="A17" s="561"/>
      <c r="B17" s="562"/>
      <c r="C17" s="566" t="s">
        <v>345</v>
      </c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8"/>
      <c r="R17" s="436"/>
      <c r="S17" s="569" t="s">
        <v>346</v>
      </c>
      <c r="T17" s="570"/>
      <c r="U17" s="570"/>
      <c r="V17" s="571"/>
      <c r="W17" s="569" t="s">
        <v>347</v>
      </c>
      <c r="X17" s="570"/>
      <c r="Y17" s="570"/>
      <c r="Z17" s="571"/>
      <c r="AA17" s="569" t="s">
        <v>348</v>
      </c>
      <c r="AB17" s="570"/>
      <c r="AC17" s="570"/>
      <c r="AD17" s="571"/>
      <c r="AE17" s="569" t="s">
        <v>349</v>
      </c>
      <c r="AF17" s="571"/>
      <c r="AG17" s="572" t="s">
        <v>350</v>
      </c>
      <c r="AH17" s="573"/>
      <c r="AI17" s="573"/>
      <c r="AJ17" s="573"/>
      <c r="AK17" s="573"/>
      <c r="AL17" s="573"/>
      <c r="AM17" s="573"/>
      <c r="AN17" s="573"/>
      <c r="AO17" s="573"/>
      <c r="AP17" s="573"/>
      <c r="AQ17" s="573"/>
      <c r="AR17" s="573"/>
      <c r="AS17" s="573"/>
      <c r="AT17" s="573"/>
      <c r="AU17" s="573"/>
      <c r="AV17" s="574"/>
      <c r="AW17" s="437"/>
      <c r="AX17" s="569" t="s">
        <v>346</v>
      </c>
      <c r="AY17" s="570"/>
      <c r="AZ17" s="570"/>
      <c r="BA17" s="571"/>
      <c r="BB17" s="569" t="s">
        <v>347</v>
      </c>
      <c r="BC17" s="570"/>
      <c r="BD17" s="570"/>
      <c r="BE17" s="571"/>
      <c r="BF17" s="569" t="s">
        <v>348</v>
      </c>
      <c r="BG17" s="570"/>
      <c r="BH17" s="570"/>
      <c r="BI17" s="571"/>
      <c r="BJ17" s="569" t="s">
        <v>349</v>
      </c>
      <c r="BK17" s="571"/>
    </row>
    <row r="18" spans="1:63" ht="12.75">
      <c r="A18" s="575" t="s">
        <v>3</v>
      </c>
      <c r="B18" s="576"/>
      <c r="C18" s="577" t="s">
        <v>4</v>
      </c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9"/>
      <c r="R18" s="438"/>
      <c r="S18" s="577" t="s">
        <v>6</v>
      </c>
      <c r="T18" s="578"/>
      <c r="U18" s="578"/>
      <c r="V18" s="579"/>
      <c r="W18" s="577" t="s">
        <v>7</v>
      </c>
      <c r="X18" s="578"/>
      <c r="Y18" s="578"/>
      <c r="Z18" s="579"/>
      <c r="AA18" s="577" t="s">
        <v>8</v>
      </c>
      <c r="AB18" s="578"/>
      <c r="AC18" s="578"/>
      <c r="AD18" s="579"/>
      <c r="AE18" s="577" t="s">
        <v>9</v>
      </c>
      <c r="AF18" s="579"/>
      <c r="AG18" s="577" t="s">
        <v>10</v>
      </c>
      <c r="AH18" s="578"/>
      <c r="AI18" s="578"/>
      <c r="AJ18" s="578"/>
      <c r="AK18" s="578"/>
      <c r="AL18" s="578"/>
      <c r="AM18" s="578"/>
      <c r="AN18" s="578"/>
      <c r="AO18" s="578"/>
      <c r="AP18" s="578"/>
      <c r="AQ18" s="578"/>
      <c r="AR18" s="578"/>
      <c r="AS18" s="578"/>
      <c r="AT18" s="578"/>
      <c r="AU18" s="578"/>
      <c r="AV18" s="579"/>
      <c r="AW18" s="438"/>
      <c r="AX18" s="580" t="s">
        <v>11</v>
      </c>
      <c r="AY18" s="581"/>
      <c r="AZ18" s="581"/>
      <c r="BA18" s="582"/>
      <c r="BB18" s="580" t="s">
        <v>12</v>
      </c>
      <c r="BC18" s="581"/>
      <c r="BD18" s="581"/>
      <c r="BE18" s="582"/>
      <c r="BF18" s="580" t="s">
        <v>13</v>
      </c>
      <c r="BG18" s="581"/>
      <c r="BH18" s="581"/>
      <c r="BI18" s="582"/>
      <c r="BJ18" s="580" t="s">
        <v>14</v>
      </c>
      <c r="BK18" s="582"/>
    </row>
    <row r="19" spans="1:63" ht="19.5" customHeight="1">
      <c r="A19" s="583" t="s">
        <v>351</v>
      </c>
      <c r="B19" s="584"/>
      <c r="C19" s="585" t="s">
        <v>352</v>
      </c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7"/>
      <c r="R19" s="439" t="s">
        <v>353</v>
      </c>
      <c r="S19" s="588">
        <f>'3.2.a. sz. mell.'!D24</f>
        <v>29479011</v>
      </c>
      <c r="T19" s="589"/>
      <c r="U19" s="589"/>
      <c r="V19" s="590"/>
      <c r="W19" s="588"/>
      <c r="X19" s="589"/>
      <c r="Y19" s="589"/>
      <c r="Z19" s="590"/>
      <c r="AA19" s="588"/>
      <c r="AB19" s="589"/>
      <c r="AC19" s="589"/>
      <c r="AD19" s="590"/>
      <c r="AE19" s="591"/>
      <c r="AF19" s="592"/>
      <c r="AG19" s="585" t="s">
        <v>354</v>
      </c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7"/>
      <c r="AW19" s="439" t="s">
        <v>355</v>
      </c>
      <c r="AX19" s="588">
        <f>'3.2.a. sz. mell.'!D42</f>
        <v>29479011</v>
      </c>
      <c r="AY19" s="589"/>
      <c r="AZ19" s="589"/>
      <c r="BA19" s="590"/>
      <c r="BB19" s="593"/>
      <c r="BC19" s="594"/>
      <c r="BD19" s="594"/>
      <c r="BE19" s="595"/>
      <c r="BF19" s="593"/>
      <c r="BG19" s="594"/>
      <c r="BH19" s="594"/>
      <c r="BI19" s="595"/>
      <c r="BJ19" s="593"/>
      <c r="BK19" s="595"/>
    </row>
    <row r="20" spans="1:63" ht="19.5" customHeight="1">
      <c r="A20" s="583" t="s">
        <v>356</v>
      </c>
      <c r="B20" s="584"/>
      <c r="C20" s="585" t="s">
        <v>357</v>
      </c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7"/>
      <c r="R20" s="439" t="s">
        <v>358</v>
      </c>
      <c r="S20" s="588"/>
      <c r="T20" s="589"/>
      <c r="U20" s="589"/>
      <c r="V20" s="590"/>
      <c r="W20" s="588"/>
      <c r="X20" s="589"/>
      <c r="Y20" s="589"/>
      <c r="Z20" s="590"/>
      <c r="AA20" s="588"/>
      <c r="AB20" s="589"/>
      <c r="AC20" s="589"/>
      <c r="AD20" s="590"/>
      <c r="AE20" s="591"/>
      <c r="AF20" s="592"/>
      <c r="AG20" s="585" t="s">
        <v>359</v>
      </c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7"/>
      <c r="AW20" s="439" t="s">
        <v>360</v>
      </c>
      <c r="AX20" s="588"/>
      <c r="AY20" s="589"/>
      <c r="AZ20" s="589"/>
      <c r="BA20" s="590"/>
      <c r="BB20" s="593"/>
      <c r="BC20" s="594"/>
      <c r="BD20" s="594"/>
      <c r="BE20" s="595"/>
      <c r="BF20" s="593"/>
      <c r="BG20" s="594"/>
      <c r="BH20" s="594"/>
      <c r="BI20" s="595"/>
      <c r="BJ20" s="593"/>
      <c r="BK20" s="595"/>
    </row>
    <row r="21" spans="1:63" ht="19.5" customHeight="1">
      <c r="A21" s="583" t="s">
        <v>361</v>
      </c>
      <c r="B21" s="584"/>
      <c r="C21" s="585" t="s">
        <v>362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7"/>
      <c r="R21" s="439" t="s">
        <v>363</v>
      </c>
      <c r="S21" s="588">
        <v>0</v>
      </c>
      <c r="T21" s="589"/>
      <c r="U21" s="589"/>
      <c r="V21" s="590"/>
      <c r="W21" s="588"/>
      <c r="X21" s="589"/>
      <c r="Y21" s="589"/>
      <c r="Z21" s="590"/>
      <c r="AA21" s="588"/>
      <c r="AB21" s="589"/>
      <c r="AC21" s="589"/>
      <c r="AD21" s="590"/>
      <c r="AE21" s="591"/>
      <c r="AF21" s="592"/>
      <c r="AG21" s="585" t="s">
        <v>364</v>
      </c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7"/>
      <c r="AW21" s="439" t="s">
        <v>365</v>
      </c>
      <c r="AX21" s="588">
        <v>0</v>
      </c>
      <c r="AY21" s="589"/>
      <c r="AZ21" s="589"/>
      <c r="BA21" s="590"/>
      <c r="BB21" s="593"/>
      <c r="BC21" s="594"/>
      <c r="BD21" s="594"/>
      <c r="BE21" s="595"/>
      <c r="BF21" s="593"/>
      <c r="BG21" s="594"/>
      <c r="BH21" s="594"/>
      <c r="BI21" s="595"/>
      <c r="BJ21" s="593"/>
      <c r="BK21" s="595"/>
    </row>
    <row r="22" spans="1:63" s="442" customFormat="1" ht="19.5" customHeight="1">
      <c r="A22" s="596" t="s">
        <v>366</v>
      </c>
      <c r="B22" s="597"/>
      <c r="C22" s="598" t="s">
        <v>367</v>
      </c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600"/>
      <c r="R22" s="441"/>
      <c r="S22" s="601">
        <f>SUM(S19:V21)</f>
        <v>29479011</v>
      </c>
      <c r="T22" s="602"/>
      <c r="U22" s="602"/>
      <c r="V22" s="603"/>
      <c r="W22" s="601"/>
      <c r="X22" s="602"/>
      <c r="Y22" s="602"/>
      <c r="Z22" s="603"/>
      <c r="AA22" s="601"/>
      <c r="AB22" s="602"/>
      <c r="AC22" s="602"/>
      <c r="AD22" s="603"/>
      <c r="AE22" s="604"/>
      <c r="AF22" s="605"/>
      <c r="AG22" s="598" t="s">
        <v>368</v>
      </c>
      <c r="AH22" s="599"/>
      <c r="AI22" s="599"/>
      <c r="AJ22" s="599"/>
      <c r="AK22" s="599"/>
      <c r="AL22" s="599"/>
      <c r="AM22" s="599"/>
      <c r="AN22" s="599"/>
      <c r="AO22" s="599"/>
      <c r="AP22" s="599"/>
      <c r="AQ22" s="599"/>
      <c r="AR22" s="599"/>
      <c r="AS22" s="599"/>
      <c r="AT22" s="599"/>
      <c r="AU22" s="599"/>
      <c r="AV22" s="600"/>
      <c r="AW22" s="440"/>
      <c r="AX22" s="606">
        <f>SUM(AX19:BA21)</f>
        <v>29479011</v>
      </c>
      <c r="AY22" s="607"/>
      <c r="AZ22" s="607"/>
      <c r="BA22" s="608"/>
      <c r="BB22" s="606"/>
      <c r="BC22" s="607"/>
      <c r="BD22" s="607"/>
      <c r="BE22" s="608"/>
      <c r="BF22" s="606"/>
      <c r="BG22" s="607"/>
      <c r="BH22" s="607"/>
      <c r="BI22" s="608"/>
      <c r="BJ22" s="606"/>
      <c r="BK22" s="608"/>
    </row>
    <row r="23" spans="1:63" ht="19.5" customHeight="1">
      <c r="A23" s="609"/>
      <c r="B23" s="609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610"/>
      <c r="R23" s="444"/>
      <c r="S23" s="611"/>
      <c r="T23" s="611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2"/>
      <c r="AF23" s="612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610"/>
      <c r="AU23" s="610"/>
      <c r="AV23" s="444"/>
      <c r="AW23" s="444"/>
      <c r="AX23" s="613"/>
      <c r="AY23" s="613"/>
      <c r="AZ23" s="613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</row>
  </sheetData>
  <sheetProtection/>
  <mergeCells count="154"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2:AF2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E20:AF20"/>
    <mergeCell ref="AE19:AF19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1:AF11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X9:BA9"/>
    <mergeCell ref="BB9:BE9"/>
    <mergeCell ref="BF9:BI9"/>
    <mergeCell ref="BJ9:BK9"/>
    <mergeCell ref="A10:B10"/>
    <mergeCell ref="C10:Q10"/>
    <mergeCell ref="S10:V10"/>
    <mergeCell ref="W10:Z10"/>
    <mergeCell ref="AA10:AD10"/>
    <mergeCell ref="AE10:AF10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BF7:BI7"/>
    <mergeCell ref="BJ7:BK7"/>
    <mergeCell ref="A8:B8"/>
    <mergeCell ref="C8:Q8"/>
    <mergeCell ref="S8:V8"/>
    <mergeCell ref="W8:Z8"/>
    <mergeCell ref="AA8:AD8"/>
    <mergeCell ref="AE8:AF8"/>
    <mergeCell ref="AG8:AV8"/>
    <mergeCell ref="AX8:BA8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AA6:AD6"/>
    <mergeCell ref="AE6:AF6"/>
    <mergeCell ref="AG6:AV6"/>
    <mergeCell ref="AX6:BA6"/>
    <mergeCell ref="BB6:BE6"/>
    <mergeCell ref="BF6:BI6"/>
    <mergeCell ref="A1:BK1"/>
    <mergeCell ref="A2:BK2"/>
    <mergeCell ref="A3:BK3"/>
    <mergeCell ref="A4:BK4"/>
    <mergeCell ref="A5:B6"/>
    <mergeCell ref="C5:AF5"/>
    <mergeCell ref="AG5:BK5"/>
    <mergeCell ref="C6:Q6"/>
    <mergeCell ref="S6:V6"/>
    <mergeCell ref="W6:Z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282</v>
      </c>
    </row>
    <row r="2" spans="1:9" s="315" customFormat="1" ht="26.25" customHeight="1">
      <c r="A2" s="619" t="s">
        <v>283</v>
      </c>
      <c r="B2" s="617" t="s">
        <v>284</v>
      </c>
      <c r="C2" s="621" t="s">
        <v>285</v>
      </c>
      <c r="D2" s="621" t="s">
        <v>396</v>
      </c>
      <c r="E2" s="614" t="s">
        <v>286</v>
      </c>
      <c r="F2" s="615"/>
      <c r="G2" s="615"/>
      <c r="H2" s="616"/>
      <c r="I2" s="617" t="s">
        <v>287</v>
      </c>
    </row>
    <row r="3" spans="1:9" s="319" customFormat="1" ht="32.25" customHeight="1" thickBot="1">
      <c r="A3" s="620"/>
      <c r="B3" s="618"/>
      <c r="C3" s="618"/>
      <c r="D3" s="622"/>
      <c r="E3" s="316" t="s">
        <v>383</v>
      </c>
      <c r="F3" s="317" t="s">
        <v>387</v>
      </c>
      <c r="G3" s="317" t="s">
        <v>392</v>
      </c>
      <c r="H3" s="318" t="s">
        <v>397</v>
      </c>
      <c r="I3" s="618"/>
    </row>
    <row r="4" spans="1:9" s="325" customFormat="1" ht="18" customHeight="1" thickBot="1">
      <c r="A4" s="320">
        <v>1</v>
      </c>
      <c r="B4" s="321">
        <v>2</v>
      </c>
      <c r="C4" s="322">
        <v>3</v>
      </c>
      <c r="D4" s="321">
        <v>4</v>
      </c>
      <c r="E4" s="320">
        <v>5</v>
      </c>
      <c r="F4" s="322">
        <v>6</v>
      </c>
      <c r="G4" s="322">
        <v>7</v>
      </c>
      <c r="H4" s="323">
        <v>8</v>
      </c>
      <c r="I4" s="324" t="s">
        <v>288</v>
      </c>
    </row>
    <row r="5" spans="1:9" ht="33.75" customHeight="1" thickBot="1">
      <c r="A5" s="11" t="s">
        <v>3</v>
      </c>
      <c r="B5" s="326" t="s">
        <v>289</v>
      </c>
      <c r="C5" s="327"/>
      <c r="D5" s="328">
        <f>SUM(D6:D7)</f>
        <v>0</v>
      </c>
      <c r="E5" s="329">
        <f>SUM(E6:E7)</f>
        <v>0</v>
      </c>
      <c r="F5" s="330">
        <f>SUM(F6:F7)</f>
        <v>0</v>
      </c>
      <c r="G5" s="330">
        <f>SUM(G6:G7)</f>
        <v>0</v>
      </c>
      <c r="H5" s="331">
        <f>SUM(H6:H7)</f>
        <v>0</v>
      </c>
      <c r="I5" s="332">
        <f>SUM(D5:H5)</f>
        <v>0</v>
      </c>
    </row>
    <row r="6" spans="1:9" ht="21" customHeight="1">
      <c r="A6" s="333" t="s">
        <v>4</v>
      </c>
      <c r="B6" s="334" t="s">
        <v>290</v>
      </c>
      <c r="C6" s="335"/>
      <c r="D6" s="336"/>
      <c r="E6" s="337"/>
      <c r="F6" s="29"/>
      <c r="G6" s="29"/>
      <c r="H6" s="31"/>
      <c r="I6" s="338">
        <f aca="true" t="shared" si="0" ref="I6:I17">SUM(D6:H6)</f>
        <v>0</v>
      </c>
    </row>
    <row r="7" spans="1:9" ht="21" customHeight="1" thickBot="1">
      <c r="A7" s="333" t="s">
        <v>6</v>
      </c>
      <c r="B7" s="334" t="s">
        <v>291</v>
      </c>
      <c r="C7" s="335"/>
      <c r="D7" s="336"/>
      <c r="E7" s="337"/>
      <c r="F7" s="29"/>
      <c r="G7" s="29"/>
      <c r="H7" s="31"/>
      <c r="I7" s="338">
        <f t="shared" si="0"/>
        <v>0</v>
      </c>
    </row>
    <row r="8" spans="1:9" ht="36" customHeight="1" thickBot="1">
      <c r="A8" s="11" t="s">
        <v>7</v>
      </c>
      <c r="B8" s="339" t="s">
        <v>292</v>
      </c>
      <c r="C8" s="327"/>
      <c r="D8" s="328">
        <f aca="true" t="shared" si="1" ref="D8:I8">SUM(D9:D12)</f>
        <v>0</v>
      </c>
      <c r="E8" s="342">
        <f t="shared" si="1"/>
        <v>0</v>
      </c>
      <c r="F8" s="343">
        <f t="shared" si="1"/>
        <v>0</v>
      </c>
      <c r="G8" s="343">
        <f t="shared" si="1"/>
        <v>0</v>
      </c>
      <c r="H8" s="331">
        <f t="shared" si="1"/>
        <v>0</v>
      </c>
      <c r="I8" s="328">
        <f t="shared" si="1"/>
        <v>0</v>
      </c>
    </row>
    <row r="9" spans="1:9" ht="21" customHeight="1">
      <c r="A9" s="333" t="s">
        <v>8</v>
      </c>
      <c r="B9" s="334" t="s">
        <v>293</v>
      </c>
      <c r="C9" s="335"/>
      <c r="D9" s="336"/>
      <c r="E9" s="337"/>
      <c r="F9" s="29"/>
      <c r="G9" s="29"/>
      <c r="H9" s="31"/>
      <c r="I9" s="338">
        <f>SUM(D9:H9)</f>
        <v>0</v>
      </c>
    </row>
    <row r="10" spans="1:9" ht="21" customHeight="1">
      <c r="A10" s="333" t="s">
        <v>9</v>
      </c>
      <c r="B10" s="340" t="s">
        <v>294</v>
      </c>
      <c r="C10" s="335"/>
      <c r="D10" s="336"/>
      <c r="E10" s="337"/>
      <c r="F10" s="29"/>
      <c r="G10" s="29"/>
      <c r="H10" s="31"/>
      <c r="I10" s="338">
        <f>SUM(D10:H10)</f>
        <v>0</v>
      </c>
    </row>
    <row r="11" spans="1:9" ht="21" customHeight="1">
      <c r="A11" s="333" t="s">
        <v>10</v>
      </c>
      <c r="B11" s="334" t="s">
        <v>295</v>
      </c>
      <c r="C11" s="335"/>
      <c r="D11" s="336"/>
      <c r="E11" s="337"/>
      <c r="F11" s="29"/>
      <c r="G11" s="29"/>
      <c r="H11" s="31"/>
      <c r="I11" s="338">
        <f>SUM(D11:H11)</f>
        <v>0</v>
      </c>
    </row>
    <row r="12" spans="1:9" ht="18" customHeight="1" thickBot="1">
      <c r="A12" s="333" t="s">
        <v>11</v>
      </c>
      <c r="B12" s="334" t="s">
        <v>296</v>
      </c>
      <c r="C12" s="335"/>
      <c r="D12" s="336"/>
      <c r="E12" s="337"/>
      <c r="F12" s="29"/>
      <c r="G12" s="29"/>
      <c r="H12" s="31"/>
      <c r="I12" s="338">
        <f>SUM(D12:H12)</f>
        <v>0</v>
      </c>
    </row>
    <row r="13" spans="1:9" ht="21" customHeight="1" thickBot="1">
      <c r="A13" s="11" t="s">
        <v>12</v>
      </c>
      <c r="B13" s="339" t="s">
        <v>297</v>
      </c>
      <c r="C13" s="327"/>
      <c r="D13" s="328">
        <f>SUM(D14:D14)</f>
        <v>0</v>
      </c>
      <c r="E13" s="329">
        <f>SUM(E14:E14)</f>
        <v>0</v>
      </c>
      <c r="F13" s="330">
        <f>SUM(F14:F14)</f>
        <v>0</v>
      </c>
      <c r="G13" s="330">
        <f>SUM(G14:G14)</f>
        <v>0</v>
      </c>
      <c r="H13" s="331">
        <f>SUM(H14:H14)</f>
        <v>0</v>
      </c>
      <c r="I13" s="332">
        <f t="shared" si="0"/>
        <v>0</v>
      </c>
    </row>
    <row r="14" spans="1:9" ht="21" customHeight="1" thickBot="1">
      <c r="A14" s="333" t="s">
        <v>13</v>
      </c>
      <c r="B14" s="334" t="s">
        <v>298</v>
      </c>
      <c r="C14" s="335"/>
      <c r="D14" s="336"/>
      <c r="E14" s="337"/>
      <c r="F14" s="29"/>
      <c r="G14" s="29"/>
      <c r="H14" s="31"/>
      <c r="I14" s="338">
        <f t="shared" si="0"/>
        <v>0</v>
      </c>
    </row>
    <row r="15" spans="1:9" ht="21" customHeight="1" thickBot="1">
      <c r="A15" s="11" t="s">
        <v>14</v>
      </c>
      <c r="B15" s="339" t="s">
        <v>299</v>
      </c>
      <c r="C15" s="327"/>
      <c r="D15" s="328">
        <f>SUM(D16:D16)</f>
        <v>0</v>
      </c>
      <c r="E15" s="329">
        <f>SUM(E16:E16)</f>
        <v>0</v>
      </c>
      <c r="F15" s="330">
        <f>SUM(F16:F16)</f>
        <v>0</v>
      </c>
      <c r="G15" s="330">
        <f>SUM(G16:G16)</f>
        <v>0</v>
      </c>
      <c r="H15" s="331">
        <f>SUM(H16:H16)</f>
        <v>0</v>
      </c>
      <c r="I15" s="332">
        <f t="shared" si="0"/>
        <v>0</v>
      </c>
    </row>
    <row r="16" spans="1:9" ht="21" customHeight="1" thickBot="1">
      <c r="A16" s="333" t="s">
        <v>273</v>
      </c>
      <c r="B16" s="334"/>
      <c r="C16" s="335"/>
      <c r="D16" s="336"/>
      <c r="E16" s="337"/>
      <c r="F16" s="29"/>
      <c r="G16" s="29"/>
      <c r="H16" s="31"/>
      <c r="I16" s="338">
        <f t="shared" si="0"/>
        <v>0</v>
      </c>
    </row>
    <row r="17" spans="1:9" ht="21" customHeight="1" thickBot="1">
      <c r="A17" s="11" t="s">
        <v>274</v>
      </c>
      <c r="B17" s="326" t="s">
        <v>300</v>
      </c>
      <c r="C17" s="341"/>
      <c r="D17" s="328">
        <f>D5+D8+D13+D15</f>
        <v>0</v>
      </c>
      <c r="E17" s="329">
        <f>E5+E8+E13+E15</f>
        <v>0</v>
      </c>
      <c r="F17" s="330">
        <f>F5+F8+F13+F15</f>
        <v>0</v>
      </c>
      <c r="G17" s="330">
        <f>G5+G8+G13+G15</f>
        <v>0</v>
      </c>
      <c r="H17" s="331">
        <f>H5+H8+H13+H15</f>
        <v>0</v>
      </c>
      <c r="I17" s="332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:B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50" t="s">
        <v>302</v>
      </c>
      <c r="C1" s="550"/>
    </row>
    <row r="2" spans="1:3" s="8" customFormat="1" ht="49.5" customHeight="1" thickBot="1">
      <c r="A2" s="12" t="s">
        <v>301</v>
      </c>
      <c r="B2" s="132" t="s">
        <v>159</v>
      </c>
      <c r="C2" s="13" t="s">
        <v>160</v>
      </c>
    </row>
    <row r="3" spans="1:3" ht="30" customHeight="1">
      <c r="A3" s="426"/>
      <c r="B3" s="427"/>
      <c r="C3" s="429"/>
    </row>
    <row r="4" spans="1:3" ht="30" customHeight="1">
      <c r="A4" s="426"/>
      <c r="B4" s="427"/>
      <c r="C4" s="429"/>
    </row>
    <row r="5" spans="1:3" ht="30" customHeight="1">
      <c r="A5" s="428"/>
      <c r="B5" s="430"/>
      <c r="C5" s="431"/>
    </row>
    <row r="6" spans="1:3" ht="30" customHeight="1">
      <c r="A6" s="41"/>
      <c r="B6" s="432"/>
      <c r="C6" s="433"/>
    </row>
    <row r="7" spans="1:3" ht="30" customHeight="1">
      <c r="A7" s="41"/>
      <c r="B7" s="432"/>
      <c r="C7" s="433"/>
    </row>
    <row r="8" spans="1:3" ht="30" customHeight="1" thickBot="1">
      <c r="A8" s="40"/>
      <c r="B8" s="432"/>
      <c r="C8" s="433"/>
    </row>
    <row r="9" spans="1:3" ht="49.5" customHeight="1" thickBot="1">
      <c r="A9" s="59" t="s">
        <v>42</v>
      </c>
      <c r="B9" s="434">
        <f>SUM(B3:B8)</f>
        <v>0</v>
      </c>
      <c r="C9" s="366">
        <f>SUM(C3:C8)</f>
        <v>0</v>
      </c>
    </row>
    <row r="10" ht="19.5" customHeight="1"/>
    <row r="11" ht="21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282</v>
      </c>
    </row>
    <row r="2" spans="1:8" s="315" customFormat="1" ht="26.25" customHeight="1">
      <c r="A2" s="623" t="s">
        <v>283</v>
      </c>
      <c r="B2" s="625" t="s">
        <v>303</v>
      </c>
      <c r="C2" s="623" t="s">
        <v>304</v>
      </c>
      <c r="D2" s="623" t="s">
        <v>305</v>
      </c>
      <c r="E2" s="344" t="s">
        <v>306</v>
      </c>
      <c r="F2" s="345"/>
      <c r="G2" s="345"/>
      <c r="H2" s="346"/>
    </row>
    <row r="3" spans="1:8" s="319" customFormat="1" ht="32.25" customHeight="1" thickBot="1">
      <c r="A3" s="624"/>
      <c r="B3" s="626"/>
      <c r="C3" s="626"/>
      <c r="D3" s="624"/>
      <c r="E3" s="347">
        <v>2018</v>
      </c>
      <c r="F3" s="348">
        <v>2019</v>
      </c>
      <c r="G3" s="348">
        <v>2020</v>
      </c>
      <c r="H3" s="349" t="s">
        <v>399</v>
      </c>
    </row>
    <row r="4" spans="1:8" s="325" customFormat="1" ht="18" customHeight="1" thickBot="1">
      <c r="A4" s="350">
        <v>1</v>
      </c>
      <c r="B4" s="351">
        <v>2</v>
      </c>
      <c r="C4" s="351">
        <v>3</v>
      </c>
      <c r="D4" s="352">
        <v>4</v>
      </c>
      <c r="E4" s="350">
        <v>5</v>
      </c>
      <c r="F4" s="352">
        <v>6</v>
      </c>
      <c r="G4" s="352">
        <v>7</v>
      </c>
      <c r="H4" s="353">
        <v>8</v>
      </c>
    </row>
    <row r="5" spans="1:8" ht="18" customHeight="1" thickBot="1">
      <c r="A5" s="354" t="s">
        <v>3</v>
      </c>
      <c r="B5" s="326" t="s">
        <v>307</v>
      </c>
      <c r="C5" s="355"/>
      <c r="D5" s="356"/>
      <c r="E5" s="357">
        <f>SUM(E6:E9)</f>
        <v>0</v>
      </c>
      <c r="F5" s="44">
        <f>SUM(F6:F9)</f>
        <v>0</v>
      </c>
      <c r="G5" s="44">
        <f>SUM(G6:G9)</f>
        <v>0</v>
      </c>
      <c r="H5" s="45">
        <f>SUM(H6:H9)</f>
        <v>0</v>
      </c>
    </row>
    <row r="6" spans="1:8" ht="18" customHeight="1">
      <c r="A6" s="358" t="s">
        <v>4</v>
      </c>
      <c r="B6" s="334" t="s">
        <v>308</v>
      </c>
      <c r="C6" s="359"/>
      <c r="D6" s="335"/>
      <c r="E6" s="337"/>
      <c r="F6" s="29"/>
      <c r="G6" s="29"/>
      <c r="H6" s="31"/>
    </row>
    <row r="7" spans="1:8" ht="18" customHeight="1">
      <c r="A7" s="358" t="s">
        <v>6</v>
      </c>
      <c r="B7" s="334" t="s">
        <v>298</v>
      </c>
      <c r="C7" s="359"/>
      <c r="D7" s="335"/>
      <c r="E7" s="337"/>
      <c r="F7" s="29"/>
      <c r="G7" s="29"/>
      <c r="H7" s="31"/>
    </row>
    <row r="8" spans="1:8" ht="18" customHeight="1">
      <c r="A8" s="358" t="s">
        <v>7</v>
      </c>
      <c r="B8" s="334" t="s">
        <v>298</v>
      </c>
      <c r="C8" s="359"/>
      <c r="D8" s="335"/>
      <c r="E8" s="337"/>
      <c r="F8" s="29"/>
      <c r="G8" s="29"/>
      <c r="H8" s="31"/>
    </row>
    <row r="9" spans="1:8" ht="18" customHeight="1" thickBot="1">
      <c r="A9" s="358" t="s">
        <v>8</v>
      </c>
      <c r="B9" s="334" t="s">
        <v>298</v>
      </c>
      <c r="C9" s="359"/>
      <c r="D9" s="335"/>
      <c r="E9" s="337"/>
      <c r="F9" s="29"/>
      <c r="G9" s="29"/>
      <c r="H9" s="31"/>
    </row>
    <row r="10" spans="1:8" ht="18" customHeight="1" thickBot="1">
      <c r="A10" s="354" t="s">
        <v>9</v>
      </c>
      <c r="B10" s="326" t="s">
        <v>309</v>
      </c>
      <c r="C10" s="355"/>
      <c r="D10" s="356"/>
      <c r="E10" s="357">
        <f>SUM(E11:E14)</f>
        <v>0</v>
      </c>
      <c r="F10" s="360">
        <f>SUM(F11:F14)</f>
        <v>0</v>
      </c>
      <c r="G10" s="360">
        <f>SUM(G11:G14)</f>
        <v>0</v>
      </c>
      <c r="H10" s="361">
        <f>SUM(H11:H14)</f>
        <v>0</v>
      </c>
    </row>
    <row r="11" spans="1:8" ht="18" customHeight="1">
      <c r="A11" s="358" t="s">
        <v>10</v>
      </c>
      <c r="B11" s="334" t="s">
        <v>310</v>
      </c>
      <c r="C11" s="359"/>
      <c r="D11" s="335"/>
      <c r="E11" s="337"/>
      <c r="F11" s="29"/>
      <c r="G11" s="29"/>
      <c r="H11" s="31"/>
    </row>
    <row r="12" spans="1:8" ht="18" customHeight="1">
      <c r="A12" s="358" t="s">
        <v>11</v>
      </c>
      <c r="B12" s="334"/>
      <c r="C12" s="359"/>
      <c r="D12" s="335"/>
      <c r="E12" s="337"/>
      <c r="F12" s="29"/>
      <c r="G12" s="29"/>
      <c r="H12" s="31"/>
    </row>
    <row r="13" spans="1:8" ht="18" customHeight="1">
      <c r="A13" s="358" t="s">
        <v>12</v>
      </c>
      <c r="B13" s="334" t="s">
        <v>298</v>
      </c>
      <c r="C13" s="359"/>
      <c r="D13" s="335"/>
      <c r="E13" s="337"/>
      <c r="F13" s="29"/>
      <c r="G13" s="29"/>
      <c r="H13" s="31"/>
    </row>
    <row r="14" spans="1:8" ht="18" customHeight="1" thickBot="1">
      <c r="A14" s="358" t="s">
        <v>13</v>
      </c>
      <c r="B14" s="334" t="s">
        <v>298</v>
      </c>
      <c r="C14" s="359"/>
      <c r="D14" s="335"/>
      <c r="E14" s="337"/>
      <c r="F14" s="29"/>
      <c r="G14" s="29"/>
      <c r="H14" s="31"/>
    </row>
    <row r="15" spans="1:8" ht="18" customHeight="1" thickBot="1">
      <c r="A15" s="354" t="s">
        <v>14</v>
      </c>
      <c r="B15" s="326" t="s">
        <v>311</v>
      </c>
      <c r="C15" s="355"/>
      <c r="D15" s="356"/>
      <c r="E15" s="362">
        <f>E5+E10</f>
        <v>0</v>
      </c>
      <c r="F15" s="44">
        <f>F5+F10</f>
        <v>0</v>
      </c>
      <c r="G15" s="44">
        <f>G5+G10</f>
        <v>0</v>
      </c>
      <c r="H15" s="4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63" t="s">
        <v>384</v>
      </c>
    </row>
    <row r="2" spans="1:2" s="8" customFormat="1" ht="39.75" customHeight="1" thickBot="1">
      <c r="A2" s="12" t="s">
        <v>312</v>
      </c>
      <c r="B2" s="13" t="s">
        <v>313</v>
      </c>
    </row>
    <row r="3" spans="1:2" ht="30" customHeight="1">
      <c r="A3" s="364" t="s">
        <v>314</v>
      </c>
      <c r="B3" s="486"/>
    </row>
    <row r="4" spans="1:2" ht="19.5" customHeight="1">
      <c r="A4" s="40" t="s">
        <v>315</v>
      </c>
      <c r="B4" s="487">
        <v>150000</v>
      </c>
    </row>
    <row r="5" spans="1:2" ht="30" customHeight="1">
      <c r="A5" s="365" t="s">
        <v>316</v>
      </c>
      <c r="B5" s="487"/>
    </row>
    <row r="6" spans="1:2" ht="19.5" customHeight="1">
      <c r="A6" s="41" t="s">
        <v>369</v>
      </c>
      <c r="B6" s="487">
        <v>850000</v>
      </c>
    </row>
    <row r="7" spans="1:2" ht="19.5" customHeight="1">
      <c r="A7" s="41" t="s">
        <v>391</v>
      </c>
      <c r="B7" s="487">
        <v>600000</v>
      </c>
    </row>
    <row r="8" spans="1:2" ht="19.5" customHeight="1" thickBot="1">
      <c r="A8" s="40" t="s">
        <v>317</v>
      </c>
      <c r="B8" s="487">
        <v>50000</v>
      </c>
    </row>
    <row r="9" spans="1:2" ht="39.75" customHeight="1" thickBot="1">
      <c r="A9" s="59" t="s">
        <v>42</v>
      </c>
      <c r="B9" s="488">
        <f>SUM(B3:B8)</f>
        <v>1650000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50390625" style="38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68" customFormat="1" ht="129.75" customHeight="1" thickBot="1">
      <c r="A1" s="367"/>
      <c r="D1" s="383" t="s">
        <v>282</v>
      </c>
    </row>
    <row r="2" spans="1:4" s="370" customFormat="1" ht="48" customHeight="1" thickBot="1">
      <c r="A2" s="12" t="s">
        <v>1</v>
      </c>
      <c r="B2" s="369" t="s">
        <v>2</v>
      </c>
      <c r="C2" s="369" t="s">
        <v>320</v>
      </c>
      <c r="D2" s="13" t="s">
        <v>321</v>
      </c>
    </row>
    <row r="3" spans="1:4" s="370" customFormat="1" ht="18" customHeight="1" thickBot="1">
      <c r="A3" s="371">
        <v>1</v>
      </c>
      <c r="B3" s="372">
        <v>2</v>
      </c>
      <c r="C3" s="372">
        <v>3</v>
      </c>
      <c r="D3" s="373">
        <v>4</v>
      </c>
    </row>
    <row r="4" spans="1:4" ht="24" customHeight="1">
      <c r="A4" s="374" t="s">
        <v>3</v>
      </c>
      <c r="B4" s="375"/>
      <c r="C4" s="26"/>
      <c r="D4" s="28"/>
    </row>
    <row r="5" spans="1:4" ht="24" customHeight="1">
      <c r="A5" s="376" t="s">
        <v>4</v>
      </c>
      <c r="B5" s="377"/>
      <c r="C5" s="29"/>
      <c r="D5" s="31"/>
    </row>
    <row r="6" spans="1:4" ht="24" customHeight="1">
      <c r="A6" s="374" t="s">
        <v>7</v>
      </c>
      <c r="B6" s="377"/>
      <c r="C6" s="29"/>
      <c r="D6" s="31"/>
    </row>
    <row r="7" spans="1:4" ht="24" customHeight="1" thickBot="1">
      <c r="A7" s="374" t="s">
        <v>8</v>
      </c>
      <c r="B7" s="377"/>
      <c r="C7" s="29"/>
      <c r="D7" s="31"/>
    </row>
    <row r="8" spans="1:4" ht="18" customHeight="1" thickBot="1">
      <c r="A8" s="378" t="s">
        <v>9</v>
      </c>
      <c r="B8" s="379" t="s">
        <v>272</v>
      </c>
      <c r="C8" s="380">
        <f>SUM(C4:C7)</f>
        <v>0</v>
      </c>
      <c r="D8" s="381">
        <f>SUM(D4:D7)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6.375" style="284" customWidth="1"/>
    <col min="2" max="2" width="32.375" style="285" bestFit="1" customWidth="1"/>
    <col min="3" max="14" width="12.875" style="285" customWidth="1"/>
    <col min="15" max="15" width="12.875" style="284" customWidth="1"/>
    <col min="16" max="16" width="9.375" style="414" customWidth="1"/>
    <col min="17" max="16384" width="9.375" style="285" customWidth="1"/>
  </cols>
  <sheetData>
    <row r="1" spans="14:15" ht="16.5" thickBot="1">
      <c r="N1" s="627" t="s">
        <v>384</v>
      </c>
      <c r="O1" s="627"/>
    </row>
    <row r="2" spans="1:16" s="284" customFormat="1" ht="25.5" customHeight="1" thickBot="1">
      <c r="A2" s="384" t="s">
        <v>1</v>
      </c>
      <c r="B2" s="385" t="s">
        <v>35</v>
      </c>
      <c r="C2" s="288" t="s">
        <v>260</v>
      </c>
      <c r="D2" s="288" t="s">
        <v>261</v>
      </c>
      <c r="E2" s="288" t="s">
        <v>262</v>
      </c>
      <c r="F2" s="288" t="s">
        <v>263</v>
      </c>
      <c r="G2" s="288" t="s">
        <v>264</v>
      </c>
      <c r="H2" s="288" t="s">
        <v>265</v>
      </c>
      <c r="I2" s="288" t="s">
        <v>266</v>
      </c>
      <c r="J2" s="288" t="s">
        <v>267</v>
      </c>
      <c r="K2" s="288" t="s">
        <v>268</v>
      </c>
      <c r="L2" s="288" t="s">
        <v>269</v>
      </c>
      <c r="M2" s="288" t="s">
        <v>270</v>
      </c>
      <c r="N2" s="288" t="s">
        <v>271</v>
      </c>
      <c r="O2" s="386" t="s">
        <v>272</v>
      </c>
      <c r="P2" s="387"/>
    </row>
    <row r="3" spans="1:16" s="393" customFormat="1" ht="15" customHeight="1" thickBot="1">
      <c r="A3" s="388" t="s">
        <v>3</v>
      </c>
      <c r="B3" s="389" t="s">
        <v>24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  <c r="P3" s="392"/>
    </row>
    <row r="4" spans="1:16" s="399" customFormat="1" ht="13.5" customHeight="1">
      <c r="A4" s="473" t="s">
        <v>6</v>
      </c>
      <c r="B4" s="474" t="s">
        <v>322</v>
      </c>
      <c r="C4" s="475">
        <v>455900</v>
      </c>
      <c r="D4" s="475">
        <v>455900</v>
      </c>
      <c r="E4" s="475">
        <v>10495900</v>
      </c>
      <c r="F4" s="475">
        <v>455900</v>
      </c>
      <c r="G4" s="475">
        <v>455900</v>
      </c>
      <c r="H4" s="475">
        <v>455900</v>
      </c>
      <c r="I4" s="475">
        <v>455900</v>
      </c>
      <c r="J4" s="475">
        <v>455900</v>
      </c>
      <c r="K4" s="475">
        <v>10495900</v>
      </c>
      <c r="L4" s="475">
        <v>455900</v>
      </c>
      <c r="M4" s="475">
        <v>455900</v>
      </c>
      <c r="N4" s="475">
        <v>455900</v>
      </c>
      <c r="O4" s="476">
        <f aca="true" t="shared" si="0" ref="O4:O12">SUM(C4:N4)</f>
        <v>25550800</v>
      </c>
      <c r="P4" s="398"/>
    </row>
    <row r="5" spans="1:16" s="399" customFormat="1" ht="13.5" customHeight="1">
      <c r="A5" s="394" t="s">
        <v>7</v>
      </c>
      <c r="B5" s="401" t="s">
        <v>323</v>
      </c>
      <c r="C5" s="402">
        <v>3700683</v>
      </c>
      <c r="D5" s="402">
        <v>3700683</v>
      </c>
      <c r="E5" s="402">
        <v>3700683</v>
      </c>
      <c r="F5" s="402">
        <v>3700683</v>
      </c>
      <c r="G5" s="402">
        <v>3700683</v>
      </c>
      <c r="H5" s="402">
        <v>3700683</v>
      </c>
      <c r="I5" s="402">
        <v>3700683</v>
      </c>
      <c r="J5" s="402">
        <v>3700683</v>
      </c>
      <c r="K5" s="402">
        <v>3700683</v>
      </c>
      <c r="L5" s="402">
        <v>3700683</v>
      </c>
      <c r="M5" s="402">
        <v>3700683</v>
      </c>
      <c r="N5" s="402">
        <v>3700677</v>
      </c>
      <c r="O5" s="403">
        <f t="shared" si="0"/>
        <v>44408190</v>
      </c>
      <c r="P5" s="398"/>
    </row>
    <row r="6" spans="1:16" s="399" customFormat="1" ht="13.5" customHeight="1">
      <c r="A6" s="394" t="s">
        <v>8</v>
      </c>
      <c r="B6" s="395" t="s">
        <v>324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>
        <f t="shared" si="0"/>
        <v>0</v>
      </c>
      <c r="P6" s="398"/>
    </row>
    <row r="7" spans="1:16" s="399" customFormat="1" ht="13.5" customHeight="1">
      <c r="A7" s="394" t="s">
        <v>9</v>
      </c>
      <c r="B7" s="395" t="s">
        <v>325</v>
      </c>
      <c r="C7" s="396">
        <v>481844</v>
      </c>
      <c r="D7" s="396">
        <v>481844</v>
      </c>
      <c r="E7" s="396">
        <v>481844</v>
      </c>
      <c r="F7" s="396">
        <v>481844</v>
      </c>
      <c r="G7" s="396">
        <v>481844</v>
      </c>
      <c r="H7" s="396">
        <v>3481844</v>
      </c>
      <c r="I7" s="396">
        <v>481844</v>
      </c>
      <c r="J7" s="396">
        <v>481844</v>
      </c>
      <c r="K7" s="396">
        <v>481844</v>
      </c>
      <c r="L7" s="396">
        <v>481844</v>
      </c>
      <c r="M7" s="396">
        <v>13481844</v>
      </c>
      <c r="N7" s="396">
        <v>481841</v>
      </c>
      <c r="O7" s="397">
        <f t="shared" si="0"/>
        <v>21782125</v>
      </c>
      <c r="P7" s="398"/>
    </row>
    <row r="8" spans="1:16" s="399" customFormat="1" ht="13.5" customHeight="1">
      <c r="A8" s="394" t="s">
        <v>10</v>
      </c>
      <c r="B8" s="395" t="s">
        <v>52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7">
        <f t="shared" si="0"/>
        <v>0</v>
      </c>
      <c r="P8" s="398"/>
    </row>
    <row r="9" spans="1:16" s="399" customFormat="1" ht="13.5" customHeight="1">
      <c r="A9" s="394" t="s">
        <v>11</v>
      </c>
      <c r="B9" s="395" t="s">
        <v>63</v>
      </c>
      <c r="C9" s="396">
        <v>38687231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7">
        <f t="shared" si="0"/>
        <v>38687231</v>
      </c>
      <c r="P9" s="398"/>
    </row>
    <row r="10" spans="1:16" s="399" customFormat="1" ht="13.5" customHeight="1">
      <c r="A10" s="394" t="s">
        <v>12</v>
      </c>
      <c r="B10" s="395" t="s">
        <v>326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>
        <f t="shared" si="0"/>
        <v>0</v>
      </c>
      <c r="P10" s="398"/>
    </row>
    <row r="11" spans="1:16" s="399" customFormat="1" ht="13.5" customHeight="1" thickBot="1">
      <c r="A11" s="477" t="s">
        <v>13</v>
      </c>
      <c r="B11" s="478" t="s">
        <v>327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80">
        <f t="shared" si="0"/>
        <v>0</v>
      </c>
      <c r="P11" s="398"/>
    </row>
    <row r="12" spans="1:16" s="393" customFormat="1" ht="15.75" customHeight="1" thickBot="1">
      <c r="A12" s="388" t="s">
        <v>14</v>
      </c>
      <c r="B12" s="407" t="s">
        <v>328</v>
      </c>
      <c r="C12" s="408">
        <f aca="true" t="shared" si="1" ref="C12:N12">SUM(C4:C11)</f>
        <v>43325658</v>
      </c>
      <c r="D12" s="408">
        <f t="shared" si="1"/>
        <v>4638427</v>
      </c>
      <c r="E12" s="408">
        <f t="shared" si="1"/>
        <v>14678427</v>
      </c>
      <c r="F12" s="408">
        <f t="shared" si="1"/>
        <v>4638427</v>
      </c>
      <c r="G12" s="408">
        <f t="shared" si="1"/>
        <v>4638427</v>
      </c>
      <c r="H12" s="408">
        <f t="shared" si="1"/>
        <v>7638427</v>
      </c>
      <c r="I12" s="408">
        <f t="shared" si="1"/>
        <v>4638427</v>
      </c>
      <c r="J12" s="408">
        <f t="shared" si="1"/>
        <v>4638427</v>
      </c>
      <c r="K12" s="408">
        <f t="shared" si="1"/>
        <v>14678427</v>
      </c>
      <c r="L12" s="408">
        <f t="shared" si="1"/>
        <v>4638427</v>
      </c>
      <c r="M12" s="408">
        <f t="shared" si="1"/>
        <v>17638427</v>
      </c>
      <c r="N12" s="408">
        <f t="shared" si="1"/>
        <v>4638418</v>
      </c>
      <c r="O12" s="409">
        <f t="shared" si="0"/>
        <v>130428346</v>
      </c>
      <c r="P12" s="392"/>
    </row>
    <row r="13" spans="1:16" s="393" customFormat="1" ht="15" customHeight="1" thickBot="1">
      <c r="A13" s="388" t="s">
        <v>273</v>
      </c>
      <c r="B13" s="410" t="s">
        <v>30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391"/>
      <c r="P13" s="392"/>
    </row>
    <row r="14" spans="1:16" s="399" customFormat="1" ht="13.5" customHeight="1">
      <c r="A14" s="412" t="s">
        <v>274</v>
      </c>
      <c r="B14" s="401" t="s">
        <v>37</v>
      </c>
      <c r="C14" s="402">
        <v>3071251</v>
      </c>
      <c r="D14" s="402">
        <v>3071251</v>
      </c>
      <c r="E14" s="402">
        <v>3071251</v>
      </c>
      <c r="F14" s="402">
        <v>3071251</v>
      </c>
      <c r="G14" s="402">
        <v>3071251</v>
      </c>
      <c r="H14" s="402">
        <v>3071251</v>
      </c>
      <c r="I14" s="402">
        <v>3071251</v>
      </c>
      <c r="J14" s="402">
        <v>3071251</v>
      </c>
      <c r="K14" s="402">
        <v>3071251</v>
      </c>
      <c r="L14" s="402">
        <v>3071251</v>
      </c>
      <c r="M14" s="402">
        <v>3071251</v>
      </c>
      <c r="N14" s="402">
        <v>3071251</v>
      </c>
      <c r="O14" s="403">
        <f aca="true" t="shared" si="2" ref="O14:O22">SUM(C14:N14)</f>
        <v>36855012</v>
      </c>
      <c r="P14" s="398"/>
    </row>
    <row r="15" spans="1:16" s="399" customFormat="1" ht="13.5" customHeight="1">
      <c r="A15" s="394" t="s">
        <v>275</v>
      </c>
      <c r="B15" s="395" t="s">
        <v>329</v>
      </c>
      <c r="C15" s="396">
        <v>580346</v>
      </c>
      <c r="D15" s="396">
        <v>580346</v>
      </c>
      <c r="E15" s="396">
        <v>580346</v>
      </c>
      <c r="F15" s="396">
        <v>580346</v>
      </c>
      <c r="G15" s="396">
        <v>580346</v>
      </c>
      <c r="H15" s="396">
        <v>580346</v>
      </c>
      <c r="I15" s="396">
        <v>580346</v>
      </c>
      <c r="J15" s="396">
        <v>580346</v>
      </c>
      <c r="K15" s="396">
        <v>580346</v>
      </c>
      <c r="L15" s="396">
        <v>580346</v>
      </c>
      <c r="M15" s="396">
        <v>580346</v>
      </c>
      <c r="N15" s="396">
        <v>580349</v>
      </c>
      <c r="O15" s="397">
        <f t="shared" si="2"/>
        <v>6964155</v>
      </c>
      <c r="P15" s="398"/>
    </row>
    <row r="16" spans="1:16" s="399" customFormat="1" ht="13.5" customHeight="1">
      <c r="A16" s="394" t="s">
        <v>276</v>
      </c>
      <c r="B16" s="395" t="s">
        <v>31</v>
      </c>
      <c r="C16" s="396">
        <v>3776833</v>
      </c>
      <c r="D16" s="396">
        <v>3776833</v>
      </c>
      <c r="E16" s="396">
        <v>3776833</v>
      </c>
      <c r="F16" s="396">
        <v>3776833</v>
      </c>
      <c r="G16" s="396">
        <v>3776833</v>
      </c>
      <c r="H16" s="396">
        <v>3776833</v>
      </c>
      <c r="I16" s="396">
        <v>3776833</v>
      </c>
      <c r="J16" s="396">
        <v>3776833</v>
      </c>
      <c r="K16" s="396">
        <v>3776833</v>
      </c>
      <c r="L16" s="396">
        <v>3776833</v>
      </c>
      <c r="M16" s="396">
        <v>3776833</v>
      </c>
      <c r="N16" s="396">
        <v>3776837</v>
      </c>
      <c r="O16" s="397">
        <f t="shared" si="2"/>
        <v>45322000</v>
      </c>
      <c r="P16" s="398"/>
    </row>
    <row r="17" spans="1:16" s="399" customFormat="1" ht="13.5" customHeight="1">
      <c r="A17" s="394" t="s">
        <v>277</v>
      </c>
      <c r="B17" s="395" t="s">
        <v>330</v>
      </c>
      <c r="C17" s="396"/>
      <c r="D17" s="396"/>
      <c r="E17" s="396">
        <v>2000000</v>
      </c>
      <c r="F17" s="396"/>
      <c r="G17" s="396">
        <v>3000000</v>
      </c>
      <c r="H17" s="396">
        <v>750000</v>
      </c>
      <c r="I17" s="396"/>
      <c r="J17" s="396">
        <v>750000</v>
      </c>
      <c r="K17" s="396"/>
      <c r="L17" s="396">
        <v>11000000</v>
      </c>
      <c r="M17" s="396"/>
      <c r="N17" s="396"/>
      <c r="O17" s="397">
        <f t="shared" si="2"/>
        <v>17500000</v>
      </c>
      <c r="P17" s="398"/>
    </row>
    <row r="18" spans="1:16" s="399" customFormat="1" ht="13.5" customHeight="1">
      <c r="A18" s="396">
        <v>598867</v>
      </c>
      <c r="B18" s="395" t="s">
        <v>376</v>
      </c>
      <c r="C18" s="396">
        <v>598867</v>
      </c>
      <c r="D18" s="396">
        <v>598867</v>
      </c>
      <c r="E18" s="396">
        <v>598867</v>
      </c>
      <c r="F18" s="396">
        <v>598867</v>
      </c>
      <c r="G18" s="396">
        <v>598867</v>
      </c>
      <c r="H18" s="396">
        <v>598867</v>
      </c>
      <c r="I18" s="396">
        <v>598867</v>
      </c>
      <c r="J18" s="396">
        <v>598867</v>
      </c>
      <c r="K18" s="396">
        <v>598867</v>
      </c>
      <c r="L18" s="396">
        <v>598867</v>
      </c>
      <c r="M18" s="396">
        <v>598867</v>
      </c>
      <c r="N18" s="396">
        <v>598866</v>
      </c>
      <c r="O18" s="397">
        <f t="shared" si="2"/>
        <v>7186403</v>
      </c>
      <c r="P18" s="398"/>
    </row>
    <row r="19" spans="1:16" s="399" customFormat="1" ht="13.5" customHeight="1">
      <c r="A19" s="394" t="s">
        <v>279</v>
      </c>
      <c r="B19" s="395" t="s">
        <v>375</v>
      </c>
      <c r="C19" s="396">
        <v>345833</v>
      </c>
      <c r="D19" s="396">
        <v>345833</v>
      </c>
      <c r="E19" s="396">
        <v>345833</v>
      </c>
      <c r="F19" s="396">
        <v>345833</v>
      </c>
      <c r="G19" s="396">
        <v>345833</v>
      </c>
      <c r="H19" s="396">
        <v>345833</v>
      </c>
      <c r="I19" s="396">
        <v>345833</v>
      </c>
      <c r="J19" s="396">
        <v>345833</v>
      </c>
      <c r="K19" s="396">
        <v>345833</v>
      </c>
      <c r="L19" s="396">
        <v>345833</v>
      </c>
      <c r="M19" s="396">
        <v>345833</v>
      </c>
      <c r="N19" s="396">
        <v>345837</v>
      </c>
      <c r="O19" s="397">
        <f t="shared" si="2"/>
        <v>4150000</v>
      </c>
      <c r="P19" s="398"/>
    </row>
    <row r="20" spans="1:16" s="399" customFormat="1" ht="13.5" customHeight="1">
      <c r="A20" s="394" t="s">
        <v>280</v>
      </c>
      <c r="B20" s="395" t="s">
        <v>22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>
        <v>10000000</v>
      </c>
      <c r="M20" s="396"/>
      <c r="N20" s="396">
        <v>2450776</v>
      </c>
      <c r="O20" s="397">
        <f t="shared" si="2"/>
        <v>12450776</v>
      </c>
      <c r="P20" s="398"/>
    </row>
    <row r="21" spans="1:16" s="399" customFormat="1" ht="13.5" customHeight="1">
      <c r="A21" s="394" t="s">
        <v>331</v>
      </c>
      <c r="B21" s="395" t="s">
        <v>332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7">
        <f t="shared" si="2"/>
        <v>0</v>
      </c>
      <c r="P21" s="398"/>
    </row>
    <row r="22" spans="1:16" s="399" customFormat="1" ht="13.5" customHeight="1" thickBot="1">
      <c r="A22" s="394" t="s">
        <v>333</v>
      </c>
      <c r="B22" s="395" t="s">
        <v>54</v>
      </c>
      <c r="C22" s="405"/>
      <c r="D22" s="405"/>
      <c r="E22" s="405"/>
      <c r="F22" s="396"/>
      <c r="G22" s="396"/>
      <c r="H22" s="396"/>
      <c r="I22" s="396"/>
      <c r="J22" s="396"/>
      <c r="K22" s="396"/>
      <c r="L22" s="396"/>
      <c r="M22" s="396"/>
      <c r="N22" s="396"/>
      <c r="O22" s="397">
        <f t="shared" si="2"/>
        <v>0</v>
      </c>
      <c r="P22" s="398"/>
    </row>
    <row r="23" spans="1:16" s="393" customFormat="1" ht="15.75" customHeight="1" thickBot="1">
      <c r="A23" s="413" t="s">
        <v>334</v>
      </c>
      <c r="B23" s="407" t="s">
        <v>335</v>
      </c>
      <c r="C23" s="408">
        <f>SUM(C14:C22)</f>
        <v>8373130</v>
      </c>
      <c r="D23" s="408">
        <f aca="true" t="shared" si="3" ref="D23:N23">SUM(D14:D22)</f>
        <v>8373130</v>
      </c>
      <c r="E23" s="408">
        <f t="shared" si="3"/>
        <v>10373130</v>
      </c>
      <c r="F23" s="408">
        <f t="shared" si="3"/>
        <v>8373130</v>
      </c>
      <c r="G23" s="408">
        <f t="shared" si="3"/>
        <v>11373130</v>
      </c>
      <c r="H23" s="408">
        <f t="shared" si="3"/>
        <v>9123130</v>
      </c>
      <c r="I23" s="408">
        <f t="shared" si="3"/>
        <v>8373130</v>
      </c>
      <c r="J23" s="408">
        <f t="shared" si="3"/>
        <v>9123130</v>
      </c>
      <c r="K23" s="408">
        <f t="shared" si="3"/>
        <v>8373130</v>
      </c>
      <c r="L23" s="408">
        <f t="shared" si="3"/>
        <v>29373130</v>
      </c>
      <c r="M23" s="408">
        <f t="shared" si="3"/>
        <v>8373130</v>
      </c>
      <c r="N23" s="408">
        <f t="shared" si="3"/>
        <v>10823916</v>
      </c>
      <c r="O23" s="409">
        <f>SUM(C23:N23)</f>
        <v>130428346</v>
      </c>
      <c r="P23" s="392"/>
    </row>
    <row r="24" ht="15.75">
      <c r="A24" s="313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Előirányzat-felhasználási ütemterv
(tervezett adatok alapján)
2018.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375" style="284" customWidth="1"/>
    <col min="2" max="2" width="32.375" style="285" bestFit="1" customWidth="1"/>
    <col min="3" max="14" width="12.875" style="285" customWidth="1"/>
    <col min="15" max="15" width="12.875" style="284" customWidth="1"/>
    <col min="16" max="16384" width="9.375" style="285" customWidth="1"/>
  </cols>
  <sheetData>
    <row r="1" spans="14:15" ht="16.5" thickBot="1">
      <c r="N1" s="627" t="s">
        <v>282</v>
      </c>
      <c r="O1" s="627"/>
    </row>
    <row r="2" spans="1:15" s="284" customFormat="1" ht="25.5" customHeight="1" thickBot="1">
      <c r="A2" s="384" t="s">
        <v>1</v>
      </c>
      <c r="B2" s="385" t="s">
        <v>35</v>
      </c>
      <c r="C2" s="288" t="s">
        <v>260</v>
      </c>
      <c r="D2" s="288" t="s">
        <v>261</v>
      </c>
      <c r="E2" s="288" t="s">
        <v>262</v>
      </c>
      <c r="F2" s="288" t="s">
        <v>263</v>
      </c>
      <c r="G2" s="288" t="s">
        <v>264</v>
      </c>
      <c r="H2" s="288" t="s">
        <v>265</v>
      </c>
      <c r="I2" s="288" t="s">
        <v>266</v>
      </c>
      <c r="J2" s="288" t="s">
        <v>267</v>
      </c>
      <c r="K2" s="288" t="s">
        <v>268</v>
      </c>
      <c r="L2" s="288" t="s">
        <v>269</v>
      </c>
      <c r="M2" s="288" t="s">
        <v>270</v>
      </c>
      <c r="N2" s="288" t="s">
        <v>271</v>
      </c>
      <c r="O2" s="386" t="s">
        <v>272</v>
      </c>
    </row>
    <row r="3" spans="1:15" s="393" customFormat="1" ht="15" customHeight="1" thickBot="1">
      <c r="A3" s="388" t="s">
        <v>3</v>
      </c>
      <c r="B3" s="389" t="s">
        <v>24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</row>
    <row r="4" spans="1:15" s="393" customFormat="1" ht="15" customHeight="1">
      <c r="A4" s="400" t="s">
        <v>4</v>
      </c>
      <c r="B4" s="415" t="s">
        <v>336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7">
        <f aca="true" t="shared" si="0" ref="O4:O13">SUM(C4:N4)</f>
        <v>0</v>
      </c>
    </row>
    <row r="5" spans="1:15" s="399" customFormat="1" ht="13.5" customHeight="1">
      <c r="A5" s="394" t="s">
        <v>6</v>
      </c>
      <c r="B5" s="395" t="s">
        <v>322</v>
      </c>
      <c r="C5" s="396">
        <v>455900</v>
      </c>
      <c r="D5" s="396">
        <v>455900</v>
      </c>
      <c r="E5" s="396">
        <v>10495900</v>
      </c>
      <c r="F5" s="396">
        <v>455900</v>
      </c>
      <c r="G5" s="396">
        <v>455900</v>
      </c>
      <c r="H5" s="396">
        <v>455900</v>
      </c>
      <c r="I5" s="396">
        <v>455900</v>
      </c>
      <c r="J5" s="396">
        <v>455900</v>
      </c>
      <c r="K5" s="396">
        <v>10495900</v>
      </c>
      <c r="L5" s="396">
        <v>455900</v>
      </c>
      <c r="M5" s="396">
        <v>455900</v>
      </c>
      <c r="N5" s="396">
        <v>455900</v>
      </c>
      <c r="O5" s="397">
        <f t="shared" si="0"/>
        <v>25550800</v>
      </c>
    </row>
    <row r="6" spans="1:15" s="399" customFormat="1" ht="13.5" customHeight="1">
      <c r="A6" s="400" t="s">
        <v>7</v>
      </c>
      <c r="B6" s="401" t="s">
        <v>323</v>
      </c>
      <c r="C6" s="402">
        <v>3700683</v>
      </c>
      <c r="D6" s="402">
        <v>3700683</v>
      </c>
      <c r="E6" s="402">
        <v>3700683</v>
      </c>
      <c r="F6" s="402">
        <v>3700683</v>
      </c>
      <c r="G6" s="402">
        <v>3700683</v>
      </c>
      <c r="H6" s="402">
        <v>3700683</v>
      </c>
      <c r="I6" s="402">
        <v>3700683</v>
      </c>
      <c r="J6" s="402">
        <v>3700683</v>
      </c>
      <c r="K6" s="402">
        <v>3700683</v>
      </c>
      <c r="L6" s="402">
        <v>3700683</v>
      </c>
      <c r="M6" s="402">
        <v>3700683</v>
      </c>
      <c r="N6" s="402">
        <v>3700677</v>
      </c>
      <c r="O6" s="403">
        <f t="shared" si="0"/>
        <v>44408190</v>
      </c>
    </row>
    <row r="7" spans="1:15" s="399" customFormat="1" ht="13.5" customHeight="1">
      <c r="A7" s="400" t="s">
        <v>8</v>
      </c>
      <c r="B7" s="395" t="s">
        <v>324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7">
        <f t="shared" si="0"/>
        <v>0</v>
      </c>
    </row>
    <row r="8" spans="1:15" s="399" customFormat="1" ht="13.5" customHeight="1">
      <c r="A8" s="400" t="s">
        <v>9</v>
      </c>
      <c r="B8" s="395" t="s">
        <v>325</v>
      </c>
      <c r="C8" s="396">
        <v>481844</v>
      </c>
      <c r="D8" s="396">
        <v>481844</v>
      </c>
      <c r="E8" s="396">
        <v>481844</v>
      </c>
      <c r="F8" s="396">
        <v>481844</v>
      </c>
      <c r="G8" s="396">
        <v>481844</v>
      </c>
      <c r="H8" s="396">
        <v>3481844</v>
      </c>
      <c r="I8" s="396">
        <v>481844</v>
      </c>
      <c r="J8" s="396">
        <v>481844</v>
      </c>
      <c r="K8" s="396">
        <v>481844</v>
      </c>
      <c r="L8" s="396">
        <v>481844</v>
      </c>
      <c r="M8" s="396">
        <v>13481844</v>
      </c>
      <c r="N8" s="396">
        <v>481841</v>
      </c>
      <c r="O8" s="397">
        <f>SUM(C8:N8)</f>
        <v>21782125</v>
      </c>
    </row>
    <row r="9" spans="1:15" s="399" customFormat="1" ht="13.5" customHeight="1">
      <c r="A9" s="400" t="s">
        <v>10</v>
      </c>
      <c r="B9" s="395" t="s">
        <v>52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7">
        <f t="shared" si="0"/>
        <v>0</v>
      </c>
    </row>
    <row r="10" spans="1:15" s="399" customFormat="1" ht="13.5" customHeight="1">
      <c r="A10" s="400" t="s">
        <v>11</v>
      </c>
      <c r="B10" s="395" t="s">
        <v>63</v>
      </c>
      <c r="C10" s="396">
        <v>38687231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>
        <f t="shared" si="0"/>
        <v>38687231</v>
      </c>
    </row>
    <row r="11" spans="1:15" s="399" customFormat="1" ht="13.5" customHeight="1">
      <c r="A11" s="400" t="s">
        <v>12</v>
      </c>
      <c r="B11" s="395" t="s">
        <v>326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>
        <f t="shared" si="0"/>
        <v>0</v>
      </c>
    </row>
    <row r="12" spans="1:15" s="399" customFormat="1" ht="13.5" customHeight="1" thickBot="1">
      <c r="A12" s="400" t="s">
        <v>13</v>
      </c>
      <c r="B12" s="404" t="s">
        <v>327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6">
        <f t="shared" si="0"/>
        <v>0</v>
      </c>
    </row>
    <row r="13" spans="1:15" s="393" customFormat="1" ht="15.75" customHeight="1" thickBot="1">
      <c r="A13" s="388" t="s">
        <v>14</v>
      </c>
      <c r="B13" s="407" t="s">
        <v>328</v>
      </c>
      <c r="C13" s="408">
        <f aca="true" t="shared" si="1" ref="C13:N13">SUM(C4:C12)</f>
        <v>43325658</v>
      </c>
      <c r="D13" s="408">
        <f t="shared" si="1"/>
        <v>4638427</v>
      </c>
      <c r="E13" s="408">
        <f t="shared" si="1"/>
        <v>14678427</v>
      </c>
      <c r="F13" s="408">
        <f t="shared" si="1"/>
        <v>4638427</v>
      </c>
      <c r="G13" s="408">
        <f t="shared" si="1"/>
        <v>4638427</v>
      </c>
      <c r="H13" s="408">
        <f t="shared" si="1"/>
        <v>7638427</v>
      </c>
      <c r="I13" s="408">
        <f t="shared" si="1"/>
        <v>4638427</v>
      </c>
      <c r="J13" s="408">
        <f t="shared" si="1"/>
        <v>4638427</v>
      </c>
      <c r="K13" s="408">
        <f t="shared" si="1"/>
        <v>14678427</v>
      </c>
      <c r="L13" s="408">
        <f t="shared" si="1"/>
        <v>4638427</v>
      </c>
      <c r="M13" s="408">
        <f t="shared" si="1"/>
        <v>17638427</v>
      </c>
      <c r="N13" s="408">
        <f t="shared" si="1"/>
        <v>4638418</v>
      </c>
      <c r="O13" s="409">
        <f t="shared" si="0"/>
        <v>130428346</v>
      </c>
    </row>
    <row r="14" spans="1:15" s="393" customFormat="1" ht="15" customHeight="1" thickBot="1">
      <c r="A14" s="388" t="s">
        <v>273</v>
      </c>
      <c r="B14" s="410" t="s">
        <v>30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391"/>
    </row>
    <row r="15" spans="1:15" s="399" customFormat="1" ht="13.5" customHeight="1">
      <c r="A15" s="412" t="s">
        <v>274</v>
      </c>
      <c r="B15" s="401" t="s">
        <v>37</v>
      </c>
      <c r="C15" s="402">
        <v>3071251</v>
      </c>
      <c r="D15" s="402">
        <v>3071251</v>
      </c>
      <c r="E15" s="402">
        <v>3071251</v>
      </c>
      <c r="F15" s="402">
        <v>3071251</v>
      </c>
      <c r="G15" s="402">
        <v>3071251</v>
      </c>
      <c r="H15" s="402">
        <v>3071251</v>
      </c>
      <c r="I15" s="402">
        <v>3071251</v>
      </c>
      <c r="J15" s="402">
        <v>3071251</v>
      </c>
      <c r="K15" s="402">
        <v>3071251</v>
      </c>
      <c r="L15" s="402">
        <v>3071251</v>
      </c>
      <c r="M15" s="402">
        <v>3071251</v>
      </c>
      <c r="N15" s="402">
        <v>3071251</v>
      </c>
      <c r="O15" s="403">
        <f aca="true" t="shared" si="2" ref="O15:O25">SUM(C15:N15)</f>
        <v>36855012</v>
      </c>
    </row>
    <row r="16" spans="1:15" s="399" customFormat="1" ht="13.5" customHeight="1">
      <c r="A16" s="394" t="s">
        <v>275</v>
      </c>
      <c r="B16" s="395" t="s">
        <v>329</v>
      </c>
      <c r="C16" s="396">
        <v>580346</v>
      </c>
      <c r="D16" s="396">
        <v>580346</v>
      </c>
      <c r="E16" s="396">
        <v>580346</v>
      </c>
      <c r="F16" s="396">
        <v>580346</v>
      </c>
      <c r="G16" s="396">
        <v>580346</v>
      </c>
      <c r="H16" s="396">
        <v>580346</v>
      </c>
      <c r="I16" s="396">
        <v>580346</v>
      </c>
      <c r="J16" s="396">
        <v>580346</v>
      </c>
      <c r="K16" s="396">
        <v>580346</v>
      </c>
      <c r="L16" s="396">
        <v>580346</v>
      </c>
      <c r="M16" s="396">
        <v>580346</v>
      </c>
      <c r="N16" s="396">
        <v>580349</v>
      </c>
      <c r="O16" s="397">
        <f t="shared" si="2"/>
        <v>6964155</v>
      </c>
    </row>
    <row r="17" spans="1:15" s="399" customFormat="1" ht="13.5" customHeight="1">
      <c r="A17" s="394" t="s">
        <v>276</v>
      </c>
      <c r="B17" s="395" t="s">
        <v>31</v>
      </c>
      <c r="C17" s="396">
        <v>3776833</v>
      </c>
      <c r="D17" s="396">
        <v>3776833</v>
      </c>
      <c r="E17" s="396">
        <v>3776833</v>
      </c>
      <c r="F17" s="396">
        <v>3776833</v>
      </c>
      <c r="G17" s="396">
        <v>3776833</v>
      </c>
      <c r="H17" s="396">
        <v>3776833</v>
      </c>
      <c r="I17" s="396">
        <v>3776833</v>
      </c>
      <c r="J17" s="396">
        <v>3776833</v>
      </c>
      <c r="K17" s="396">
        <v>3776833</v>
      </c>
      <c r="L17" s="396">
        <v>3776833</v>
      </c>
      <c r="M17" s="396">
        <v>3776833</v>
      </c>
      <c r="N17" s="396">
        <v>3776837</v>
      </c>
      <c r="O17" s="397">
        <f>SUM(C17:N17)</f>
        <v>45322000</v>
      </c>
    </row>
    <row r="18" spans="1:15" s="399" customFormat="1" ht="13.5" customHeight="1">
      <c r="A18" s="394" t="s">
        <v>277</v>
      </c>
      <c r="B18" s="395" t="s">
        <v>330</v>
      </c>
      <c r="C18" s="396"/>
      <c r="D18" s="396"/>
      <c r="E18" s="396">
        <v>2000000</v>
      </c>
      <c r="F18" s="396"/>
      <c r="G18" s="396">
        <v>3000000</v>
      </c>
      <c r="H18" s="396">
        <v>750000</v>
      </c>
      <c r="I18" s="396"/>
      <c r="J18" s="396">
        <v>750000</v>
      </c>
      <c r="K18" s="396"/>
      <c r="L18" s="396">
        <v>11000000</v>
      </c>
      <c r="M18" s="396"/>
      <c r="N18" s="396"/>
      <c r="O18" s="397">
        <f t="shared" si="2"/>
        <v>17500000</v>
      </c>
    </row>
    <row r="19" spans="1:15" s="399" customFormat="1" ht="13.5" customHeight="1">
      <c r="A19" s="394" t="s">
        <v>278</v>
      </c>
      <c r="B19" s="395" t="s">
        <v>376</v>
      </c>
      <c r="C19" s="396">
        <v>598867</v>
      </c>
      <c r="D19" s="396">
        <v>598867</v>
      </c>
      <c r="E19" s="396">
        <v>598867</v>
      </c>
      <c r="F19" s="396">
        <v>598867</v>
      </c>
      <c r="G19" s="396">
        <v>598867</v>
      </c>
      <c r="H19" s="396">
        <v>598867</v>
      </c>
      <c r="I19" s="396">
        <v>598867</v>
      </c>
      <c r="J19" s="396">
        <v>598867</v>
      </c>
      <c r="K19" s="396">
        <v>598867</v>
      </c>
      <c r="L19" s="396">
        <v>598867</v>
      </c>
      <c r="M19" s="396">
        <v>598867</v>
      </c>
      <c r="N19" s="396">
        <v>598866</v>
      </c>
      <c r="O19" s="397">
        <f t="shared" si="2"/>
        <v>7186403</v>
      </c>
    </row>
    <row r="20" spans="1:15" s="399" customFormat="1" ht="13.5" customHeight="1">
      <c r="A20" s="394" t="s">
        <v>279</v>
      </c>
      <c r="B20" s="395" t="s">
        <v>377</v>
      </c>
      <c r="C20" s="396">
        <v>345833</v>
      </c>
      <c r="D20" s="396">
        <v>345833</v>
      </c>
      <c r="E20" s="396">
        <v>345833</v>
      </c>
      <c r="F20" s="396">
        <v>345833</v>
      </c>
      <c r="G20" s="396">
        <v>345833</v>
      </c>
      <c r="H20" s="396">
        <v>345833</v>
      </c>
      <c r="I20" s="396">
        <v>345833</v>
      </c>
      <c r="J20" s="396">
        <v>345833</v>
      </c>
      <c r="K20" s="396">
        <v>345833</v>
      </c>
      <c r="L20" s="396">
        <v>345833</v>
      </c>
      <c r="M20" s="396">
        <v>345833</v>
      </c>
      <c r="N20" s="396">
        <v>345837</v>
      </c>
      <c r="O20" s="397">
        <f t="shared" si="2"/>
        <v>4150000</v>
      </c>
    </row>
    <row r="21" spans="1:15" s="399" customFormat="1" ht="13.5" customHeight="1">
      <c r="A21" s="394" t="s">
        <v>280</v>
      </c>
      <c r="B21" s="395" t="s">
        <v>22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>
        <v>10000000</v>
      </c>
      <c r="M21" s="396"/>
      <c r="N21" s="396">
        <v>2450776</v>
      </c>
      <c r="O21" s="397">
        <f t="shared" si="2"/>
        <v>12450776</v>
      </c>
    </row>
    <row r="22" spans="1:15" s="399" customFormat="1" ht="13.5" customHeight="1">
      <c r="A22" s="394" t="s">
        <v>331</v>
      </c>
      <c r="B22" s="395" t="s">
        <v>332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7">
        <f t="shared" si="2"/>
        <v>0</v>
      </c>
    </row>
    <row r="23" spans="1:15" s="399" customFormat="1" ht="13.5" customHeight="1">
      <c r="A23" s="394" t="s">
        <v>333</v>
      </c>
      <c r="B23" s="395" t="s">
        <v>54</v>
      </c>
      <c r="C23" s="405"/>
      <c r="D23" s="405"/>
      <c r="E23" s="405"/>
      <c r="F23" s="396"/>
      <c r="G23" s="396"/>
      <c r="H23" s="396"/>
      <c r="I23" s="396"/>
      <c r="J23" s="396"/>
      <c r="K23" s="396"/>
      <c r="L23" s="396"/>
      <c r="M23" s="396"/>
      <c r="N23" s="396"/>
      <c r="O23" s="397">
        <f t="shared" si="2"/>
        <v>0</v>
      </c>
    </row>
    <row r="24" spans="1:15" s="399" customFormat="1" ht="13.5" customHeight="1" thickBot="1">
      <c r="A24" s="394" t="s">
        <v>334</v>
      </c>
      <c r="B24" s="395" t="s">
        <v>33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>
        <f t="shared" si="2"/>
        <v>0</v>
      </c>
    </row>
    <row r="25" spans="1:15" s="393" customFormat="1" ht="15.75" customHeight="1" thickBot="1">
      <c r="A25" s="413" t="s">
        <v>15</v>
      </c>
      <c r="B25" s="407" t="s">
        <v>335</v>
      </c>
      <c r="C25" s="408">
        <f aca="true" t="shared" si="3" ref="C25:N25">SUM(C15:C24)</f>
        <v>8373130</v>
      </c>
      <c r="D25" s="408">
        <f t="shared" si="3"/>
        <v>8373130</v>
      </c>
      <c r="E25" s="408">
        <f t="shared" si="3"/>
        <v>10373130</v>
      </c>
      <c r="F25" s="408">
        <f t="shared" si="3"/>
        <v>8373130</v>
      </c>
      <c r="G25" s="408">
        <f t="shared" si="3"/>
        <v>11373130</v>
      </c>
      <c r="H25" s="408">
        <f t="shared" si="3"/>
        <v>9123130</v>
      </c>
      <c r="I25" s="408">
        <f t="shared" si="3"/>
        <v>8373130</v>
      </c>
      <c r="J25" s="408">
        <f t="shared" si="3"/>
        <v>9123130</v>
      </c>
      <c r="K25" s="408">
        <f t="shared" si="3"/>
        <v>8373130</v>
      </c>
      <c r="L25" s="408">
        <f t="shared" si="3"/>
        <v>29373130</v>
      </c>
      <c r="M25" s="408">
        <f t="shared" si="3"/>
        <v>8373130</v>
      </c>
      <c r="N25" s="408">
        <f t="shared" si="3"/>
        <v>10823916</v>
      </c>
      <c r="O25" s="409">
        <f t="shared" si="2"/>
        <v>130428346</v>
      </c>
    </row>
    <row r="26" spans="1:15" ht="16.5" thickBot="1">
      <c r="A26" s="418" t="s">
        <v>337</v>
      </c>
      <c r="B26" s="419" t="s">
        <v>338</v>
      </c>
      <c r="C26" s="420">
        <f aca="true" t="shared" si="4" ref="C26:O26">C13-C25</f>
        <v>34952528</v>
      </c>
      <c r="D26" s="420">
        <f t="shared" si="4"/>
        <v>-3734703</v>
      </c>
      <c r="E26" s="420">
        <f t="shared" si="4"/>
        <v>4305297</v>
      </c>
      <c r="F26" s="420">
        <f t="shared" si="4"/>
        <v>-3734703</v>
      </c>
      <c r="G26" s="420">
        <f t="shared" si="4"/>
        <v>-6734703</v>
      </c>
      <c r="H26" s="420">
        <f t="shared" si="4"/>
        <v>-1484703</v>
      </c>
      <c r="I26" s="420">
        <f t="shared" si="4"/>
        <v>-3734703</v>
      </c>
      <c r="J26" s="420">
        <f t="shared" si="4"/>
        <v>-4484703</v>
      </c>
      <c r="K26" s="420">
        <f t="shared" si="4"/>
        <v>6305297</v>
      </c>
      <c r="L26" s="420">
        <f t="shared" si="4"/>
        <v>-24734703</v>
      </c>
      <c r="M26" s="420">
        <f t="shared" si="4"/>
        <v>9265297</v>
      </c>
      <c r="N26" s="420">
        <f t="shared" si="4"/>
        <v>-6185498</v>
      </c>
      <c r="O26" s="421">
        <f t="shared" si="4"/>
        <v>0</v>
      </c>
    </row>
    <row r="27" spans="1:15" ht="16.5" thickBot="1">
      <c r="A27" s="313"/>
      <c r="B27" s="422" t="s">
        <v>339</v>
      </c>
      <c r="C27" s="423"/>
      <c r="D27" s="424">
        <f>C26+D26</f>
        <v>31217825</v>
      </c>
      <c r="E27" s="424">
        <f aca="true" t="shared" si="5" ref="E27:M27">D27+E26</f>
        <v>35523122</v>
      </c>
      <c r="F27" s="424">
        <f t="shared" si="5"/>
        <v>31788419</v>
      </c>
      <c r="G27" s="424">
        <f t="shared" si="5"/>
        <v>25053716</v>
      </c>
      <c r="H27" s="424">
        <f t="shared" si="5"/>
        <v>23569013</v>
      </c>
      <c r="I27" s="424">
        <f t="shared" si="5"/>
        <v>19834310</v>
      </c>
      <c r="J27" s="424">
        <f t="shared" si="5"/>
        <v>15349607</v>
      </c>
      <c r="K27" s="424">
        <f t="shared" si="5"/>
        <v>21654904</v>
      </c>
      <c r="L27" s="424">
        <f t="shared" si="5"/>
        <v>-3079799</v>
      </c>
      <c r="M27" s="424">
        <f t="shared" si="5"/>
        <v>6185498</v>
      </c>
      <c r="N27" s="424">
        <f>M27+N26</f>
        <v>0</v>
      </c>
      <c r="O27" s="425"/>
    </row>
  </sheetData>
  <sheetProtection/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CE,Félkövér"&amp;16
Likviditási terv
(tervezett adatok alapján)
2018.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6.375" style="284" customWidth="1"/>
    <col min="2" max="2" width="35.00390625" style="285" customWidth="1"/>
    <col min="3" max="14" width="10.875" style="285" customWidth="1"/>
    <col min="15" max="15" width="10.875" style="284" customWidth="1"/>
    <col min="16" max="16384" width="9.375" style="285" customWidth="1"/>
  </cols>
  <sheetData>
    <row r="1" spans="14:15" ht="16.5" thickBot="1">
      <c r="N1" s="628" t="s">
        <v>384</v>
      </c>
      <c r="O1" s="628"/>
    </row>
    <row r="2" spans="1:15" s="284" customFormat="1" ht="30" customHeight="1" thickBot="1">
      <c r="A2" s="286" t="s">
        <v>1</v>
      </c>
      <c r="B2" s="287" t="s">
        <v>259</v>
      </c>
      <c r="C2" s="288" t="s">
        <v>260</v>
      </c>
      <c r="D2" s="288" t="s">
        <v>261</v>
      </c>
      <c r="E2" s="288" t="s">
        <v>262</v>
      </c>
      <c r="F2" s="289" t="s">
        <v>263</v>
      </c>
      <c r="G2" s="289" t="s">
        <v>264</v>
      </c>
      <c r="H2" s="289" t="s">
        <v>265</v>
      </c>
      <c r="I2" s="289" t="s">
        <v>266</v>
      </c>
      <c r="J2" s="289" t="s">
        <v>267</v>
      </c>
      <c r="K2" s="289" t="s">
        <v>268</v>
      </c>
      <c r="L2" s="289" t="s">
        <v>269</v>
      </c>
      <c r="M2" s="289" t="s">
        <v>270</v>
      </c>
      <c r="N2" s="290" t="s">
        <v>271</v>
      </c>
      <c r="O2" s="291" t="s">
        <v>272</v>
      </c>
    </row>
    <row r="3" spans="1:15" s="284" customFormat="1" ht="15.75">
      <c r="A3" s="292" t="s">
        <v>3</v>
      </c>
      <c r="B3" s="293" t="s">
        <v>281</v>
      </c>
      <c r="C3" s="294">
        <v>2427140</v>
      </c>
      <c r="D3" s="294">
        <v>2427140</v>
      </c>
      <c r="E3" s="294">
        <v>2427140</v>
      </c>
      <c r="F3" s="294">
        <v>2427140</v>
      </c>
      <c r="G3" s="294">
        <v>2427140</v>
      </c>
      <c r="H3" s="294">
        <v>2427140</v>
      </c>
      <c r="I3" s="294">
        <v>2427140</v>
      </c>
      <c r="J3" s="294">
        <v>2427140</v>
      </c>
      <c r="K3" s="294">
        <v>2427140</v>
      </c>
      <c r="L3" s="294">
        <v>2427140</v>
      </c>
      <c r="M3" s="294">
        <v>2427140</v>
      </c>
      <c r="N3" s="294">
        <v>2427135</v>
      </c>
      <c r="O3" s="295">
        <f aca="true" t="shared" si="0" ref="O3:O18">SUM(C3:N3)</f>
        <v>29125675</v>
      </c>
    </row>
    <row r="4" spans="1:15" ht="15.75">
      <c r="A4" s="296" t="s">
        <v>4</v>
      </c>
      <c r="B4" s="297"/>
      <c r="C4" s="298">
        <v>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9">
        <f t="shared" si="0"/>
        <v>0</v>
      </c>
    </row>
    <row r="5" spans="1:15" ht="15.75">
      <c r="A5" s="296" t="s">
        <v>6</v>
      </c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300"/>
      <c r="O5" s="299">
        <f t="shared" si="0"/>
        <v>0</v>
      </c>
    </row>
    <row r="6" spans="1:15" ht="15.75">
      <c r="A6" s="296" t="s">
        <v>7</v>
      </c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300"/>
      <c r="O6" s="299">
        <f t="shared" si="0"/>
        <v>0</v>
      </c>
    </row>
    <row r="7" spans="1:15" ht="15.75">
      <c r="A7" s="296" t="s">
        <v>8</v>
      </c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300"/>
      <c r="O7" s="299">
        <f t="shared" si="0"/>
        <v>0</v>
      </c>
    </row>
    <row r="8" spans="1:15" ht="15.75">
      <c r="A8" s="296" t="s">
        <v>9</v>
      </c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300"/>
      <c r="O8" s="299">
        <f t="shared" si="0"/>
        <v>0</v>
      </c>
    </row>
    <row r="9" spans="1:15" ht="15.75">
      <c r="A9" s="296" t="s">
        <v>10</v>
      </c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300"/>
      <c r="O9" s="299">
        <f t="shared" si="0"/>
        <v>0</v>
      </c>
    </row>
    <row r="10" spans="1:15" ht="15.75">
      <c r="A10" s="296" t="s">
        <v>11</v>
      </c>
      <c r="B10" s="297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300"/>
      <c r="O10" s="299">
        <f t="shared" si="0"/>
        <v>0</v>
      </c>
    </row>
    <row r="11" spans="1:15" ht="15.75">
      <c r="A11" s="296" t="s">
        <v>12</v>
      </c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300"/>
      <c r="O11" s="299">
        <f t="shared" si="0"/>
        <v>0</v>
      </c>
    </row>
    <row r="12" spans="1:15" ht="15.75">
      <c r="A12" s="301" t="s">
        <v>13</v>
      </c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300"/>
      <c r="O12" s="299">
        <f t="shared" si="0"/>
        <v>0</v>
      </c>
    </row>
    <row r="13" spans="1:15" s="284" customFormat="1" ht="15.75">
      <c r="A13" s="301" t="s">
        <v>14</v>
      </c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300"/>
      <c r="O13" s="299">
        <f t="shared" si="0"/>
        <v>0</v>
      </c>
    </row>
    <row r="14" spans="1:15" s="284" customFormat="1" ht="15.75">
      <c r="A14" s="301" t="s">
        <v>273</v>
      </c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300"/>
      <c r="O14" s="299">
        <f t="shared" si="0"/>
        <v>0</v>
      </c>
    </row>
    <row r="15" spans="1:15" ht="15.75">
      <c r="A15" s="301" t="s">
        <v>274</v>
      </c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300"/>
      <c r="O15" s="299">
        <f t="shared" si="0"/>
        <v>0</v>
      </c>
    </row>
    <row r="16" spans="1:15" ht="15.75">
      <c r="A16" s="301" t="s">
        <v>275</v>
      </c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300"/>
      <c r="O16" s="299">
        <f t="shared" si="0"/>
        <v>0</v>
      </c>
    </row>
    <row r="17" spans="1:15" ht="15.75">
      <c r="A17" s="301" t="s">
        <v>276</v>
      </c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300"/>
      <c r="O17" s="299">
        <f t="shared" si="0"/>
        <v>0</v>
      </c>
    </row>
    <row r="18" spans="1:15" ht="15.75">
      <c r="A18" s="301" t="s">
        <v>277</v>
      </c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300"/>
      <c r="O18" s="299">
        <f t="shared" si="0"/>
        <v>0</v>
      </c>
    </row>
    <row r="19" spans="1:15" ht="15.75">
      <c r="A19" s="301" t="s">
        <v>278</v>
      </c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300"/>
      <c r="O19" s="299">
        <f>SUM(C19:N19)</f>
        <v>0</v>
      </c>
    </row>
    <row r="20" spans="1:15" ht="16.5" thickBot="1">
      <c r="A20" s="301" t="s">
        <v>279</v>
      </c>
      <c r="B20" s="302"/>
      <c r="C20" s="303"/>
      <c r="D20" s="303"/>
      <c r="E20" s="304"/>
      <c r="F20" s="304"/>
      <c r="G20" s="304"/>
      <c r="H20" s="304"/>
      <c r="I20" s="304"/>
      <c r="J20" s="304"/>
      <c r="K20" s="304"/>
      <c r="L20" s="304"/>
      <c r="M20" s="304"/>
      <c r="N20" s="305"/>
      <c r="O20" s="306">
        <f>SUM(C20:N20)</f>
        <v>0</v>
      </c>
    </row>
    <row r="21" spans="1:15" s="284" customFormat="1" ht="16.5" thickBot="1">
      <c r="A21" s="307" t="s">
        <v>280</v>
      </c>
      <c r="B21" s="308" t="s">
        <v>272</v>
      </c>
      <c r="C21" s="309">
        <f aca="true" t="shared" si="1" ref="C21:N21">SUM(C3:C20)</f>
        <v>2427140</v>
      </c>
      <c r="D21" s="310">
        <f t="shared" si="1"/>
        <v>2427140</v>
      </c>
      <c r="E21" s="310">
        <f t="shared" si="1"/>
        <v>2427140</v>
      </c>
      <c r="F21" s="310">
        <f t="shared" si="1"/>
        <v>2427140</v>
      </c>
      <c r="G21" s="310">
        <f t="shared" si="1"/>
        <v>2427140</v>
      </c>
      <c r="H21" s="310">
        <f t="shared" si="1"/>
        <v>2427140</v>
      </c>
      <c r="I21" s="310">
        <f t="shared" si="1"/>
        <v>2427140</v>
      </c>
      <c r="J21" s="310">
        <f t="shared" si="1"/>
        <v>2427140</v>
      </c>
      <c r="K21" s="310">
        <f t="shared" si="1"/>
        <v>2427140</v>
      </c>
      <c r="L21" s="310">
        <f t="shared" si="1"/>
        <v>2427140</v>
      </c>
      <c r="M21" s="310">
        <f t="shared" si="1"/>
        <v>2427140</v>
      </c>
      <c r="N21" s="311">
        <f t="shared" si="1"/>
        <v>2427135</v>
      </c>
      <c r="O21" s="312">
        <f>SUM(C21:N21)</f>
        <v>29125675</v>
      </c>
    </row>
    <row r="22" spans="1:15" ht="15.75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3"/>
    </row>
    <row r="23" ht="15.75">
      <c r="A23" s="313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>
    <oddHeader>&amp;C&amp;"Times New Roman CE,Félkövér"&amp;14
&amp;16Pénzellátási terv 
2018. évre&amp;R&amp;"Times New Roman CE,Félkövér dőlt"&amp;14 
16.sz. melléklet&amp;12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D71" sqref="D71"/>
    </sheetView>
  </sheetViews>
  <sheetFormatPr defaultColWidth="9.00390625" defaultRowHeight="12.75"/>
  <cols>
    <col min="1" max="1" width="16.125" style="499" bestFit="1" customWidth="1"/>
    <col min="2" max="2" width="6.625" style="499" bestFit="1" customWidth="1"/>
    <col min="3" max="3" width="62.875" style="499" customWidth="1"/>
    <col min="4" max="4" width="20.625" style="530" bestFit="1" customWidth="1"/>
    <col min="5" max="7" width="16.00390625" style="499" bestFit="1" customWidth="1"/>
    <col min="8" max="16384" width="9.375" style="499" customWidth="1"/>
  </cols>
  <sheetData>
    <row r="1" spans="1:7" s="493" customFormat="1" ht="15">
      <c r="A1" s="489"/>
      <c r="B1" s="490"/>
      <c r="C1" s="490"/>
      <c r="D1" s="491" t="s">
        <v>383</v>
      </c>
      <c r="E1" s="490" t="s">
        <v>387</v>
      </c>
      <c r="F1" s="490" t="s">
        <v>392</v>
      </c>
      <c r="G1" s="492" t="s">
        <v>398</v>
      </c>
    </row>
    <row r="2" spans="1:7" s="493" customFormat="1" ht="19.5" thickBot="1">
      <c r="A2" s="629" t="s">
        <v>388</v>
      </c>
      <c r="B2" s="630"/>
      <c r="C2" s="630"/>
      <c r="D2" s="630"/>
      <c r="E2" s="630"/>
      <c r="F2" s="630"/>
      <c r="G2" s="631"/>
    </row>
    <row r="3" spans="1:7" ht="15.75" thickBot="1">
      <c r="A3" s="494" t="str">
        <f>'[1]1.sz.mell. '!A5</f>
        <v>1.</v>
      </c>
      <c r="B3" s="495" t="str">
        <f>'[1]1.sz.mell. '!B5</f>
        <v>B4</v>
      </c>
      <c r="C3" s="495" t="str">
        <f>'[1]1.sz.mell. '!C5</f>
        <v>I. Önkormányzat működési bevételei (1.2+1.3)</v>
      </c>
      <c r="D3" s="496">
        <f>D4+D5</f>
        <v>25551</v>
      </c>
      <c r="E3" s="497">
        <f>D3*1.03</f>
        <v>26317.530000000002</v>
      </c>
      <c r="F3" s="497">
        <f>E3*1.03</f>
        <v>27107.055900000003</v>
      </c>
      <c r="G3" s="498">
        <f>F3*1.03</f>
        <v>27920.267577000002</v>
      </c>
    </row>
    <row r="4" spans="1:7" ht="15.75" thickBot="1">
      <c r="A4" s="494" t="str">
        <f>'[1]1.sz.mell. '!A6</f>
        <v>1.2</v>
      </c>
      <c r="B4" s="495" t="str">
        <f>'[1]1.sz.mell. '!B6</f>
        <v>B4</v>
      </c>
      <c r="C4" s="495" t="str">
        <f>'[1]1.sz.mell. '!C6</f>
        <v>I/1. Intézményi működési bevételek</v>
      </c>
      <c r="D4" s="496">
        <v>5471</v>
      </c>
      <c r="E4" s="497">
        <f aca="true" t="shared" si="0" ref="E4:G18">D4*1.03</f>
        <v>5635.13</v>
      </c>
      <c r="F4" s="497">
        <f t="shared" si="0"/>
        <v>5804.1839</v>
      </c>
      <c r="G4" s="498">
        <f t="shared" si="0"/>
        <v>5978.309417</v>
      </c>
    </row>
    <row r="5" spans="1:7" ht="15.75" thickBot="1">
      <c r="A5" s="494" t="str">
        <f>'[1]1.sz.mell. '!A7</f>
        <v>1.3.</v>
      </c>
      <c r="B5" s="495" t="str">
        <f>'[1]1.sz.mell. '!B7</f>
        <v>B3</v>
      </c>
      <c r="C5" s="495" t="str">
        <f>'[1]1.sz.mell. '!C7</f>
        <v>I/2. Önkorm. sajátos műk. bevételei (1.3.1+…+1.3.4)</v>
      </c>
      <c r="D5" s="496">
        <f>D7+D8+D9</f>
        <v>20080</v>
      </c>
      <c r="E5" s="497">
        <f t="shared" si="0"/>
        <v>20682.4</v>
      </c>
      <c r="F5" s="497">
        <f t="shared" si="0"/>
        <v>21302.872000000003</v>
      </c>
      <c r="G5" s="498">
        <f t="shared" si="0"/>
        <v>21941.958160000002</v>
      </c>
    </row>
    <row r="6" spans="1:7" ht="15">
      <c r="A6" s="500" t="str">
        <f>'[1]1.sz.mell. '!A8</f>
        <v>1.3.1.</v>
      </c>
      <c r="B6" s="501" t="str">
        <f>'[1]1.sz.mell. '!B8</f>
        <v>B36</v>
      </c>
      <c r="C6" s="501" t="str">
        <f>'[1]1.sz.mell. '!C8</f>
        <v>Illetékek</v>
      </c>
      <c r="D6" s="502">
        <f>'[1]1.sz.mell. '!D8</f>
        <v>0</v>
      </c>
      <c r="E6" s="503">
        <f t="shared" si="0"/>
        <v>0</v>
      </c>
      <c r="F6" s="503">
        <f t="shared" si="0"/>
        <v>0</v>
      </c>
      <c r="G6" s="504">
        <f t="shared" si="0"/>
        <v>0</v>
      </c>
    </row>
    <row r="7" spans="1:7" ht="15">
      <c r="A7" s="505" t="str">
        <f>'[1]1.sz.mell. '!A9</f>
        <v>1.3.2.</v>
      </c>
      <c r="B7" s="506" t="str">
        <f>'[1]1.sz.mell. '!B9</f>
        <v>B3</v>
      </c>
      <c r="C7" s="506" t="str">
        <f>'[1]1.sz.mell. '!C9</f>
        <v>Helyi adók</v>
      </c>
      <c r="D7" s="507">
        <v>17000</v>
      </c>
      <c r="E7" s="508">
        <f t="shared" si="0"/>
        <v>17510</v>
      </c>
      <c r="F7" s="508">
        <f t="shared" si="0"/>
        <v>18035.3</v>
      </c>
      <c r="G7" s="509">
        <f t="shared" si="0"/>
        <v>18576.359</v>
      </c>
    </row>
    <row r="8" spans="1:7" ht="15">
      <c r="A8" s="505" t="str">
        <f>'[1]1.sz.mell. '!A10</f>
        <v>1.3.3.</v>
      </c>
      <c r="B8" s="506" t="str">
        <f>'[1]1.sz.mell. '!B10</f>
        <v>B354</v>
      </c>
      <c r="C8" s="506" t="str">
        <f>'[1]1.sz.mell. '!C10</f>
        <v>Átengedett központi adók</v>
      </c>
      <c r="D8" s="507">
        <v>3000</v>
      </c>
      <c r="E8" s="508">
        <f t="shared" si="0"/>
        <v>3090</v>
      </c>
      <c r="F8" s="508">
        <f t="shared" si="0"/>
        <v>3182.7000000000003</v>
      </c>
      <c r="G8" s="509">
        <f t="shared" si="0"/>
        <v>3278.1810000000005</v>
      </c>
    </row>
    <row r="9" spans="1:7" ht="15.75" thickBot="1">
      <c r="A9" s="510" t="str">
        <f>'[1]1.sz.mell. '!A11</f>
        <v>1.3.4.</v>
      </c>
      <c r="B9" s="511" t="str">
        <f>'[1]1.sz.mell. '!B11</f>
        <v>B36</v>
      </c>
      <c r="C9" s="511" t="str">
        <f>'[1]1.sz.mell. '!C11</f>
        <v>Bírságok, egyéb bevételek</v>
      </c>
      <c r="D9" s="512">
        <v>80</v>
      </c>
      <c r="E9" s="513">
        <f t="shared" si="0"/>
        <v>82.4</v>
      </c>
      <c r="F9" s="513">
        <f t="shared" si="0"/>
        <v>84.87200000000001</v>
      </c>
      <c r="G9" s="514">
        <f t="shared" si="0"/>
        <v>87.41816000000001</v>
      </c>
    </row>
    <row r="10" spans="1:7" ht="15.75" thickBot="1">
      <c r="A10" s="494" t="str">
        <f>'[1]1.sz.mell. '!A12</f>
        <v>2.</v>
      </c>
      <c r="B10" s="495" t="str">
        <f>'[1]1.sz.mell. '!B12</f>
        <v>B5</v>
      </c>
      <c r="C10" s="495" t="str">
        <f>'[1]1.sz.mell. '!C12</f>
        <v>II. Felhalmozási és tőkejellegű bevételek (2.1+…2.3)</v>
      </c>
      <c r="D10" s="496">
        <f>'[1]1.sz.mell. '!D12</f>
        <v>0</v>
      </c>
      <c r="E10" s="497">
        <f t="shared" si="0"/>
        <v>0</v>
      </c>
      <c r="F10" s="497">
        <f t="shared" si="0"/>
        <v>0</v>
      </c>
      <c r="G10" s="498">
        <f t="shared" si="0"/>
        <v>0</v>
      </c>
    </row>
    <row r="11" spans="1:7" ht="15">
      <c r="A11" s="500" t="str">
        <f>'[1]1.sz.mell. '!A13</f>
        <v>2.1.</v>
      </c>
      <c r="B11" s="501" t="str">
        <f>'[1]1.sz.mell. '!B13</f>
        <v>B5</v>
      </c>
      <c r="C11" s="501" t="str">
        <f>'[1]1.sz.mell. '!C13</f>
        <v>Tárgyi eszközök, immateriális javak értékesítése</v>
      </c>
      <c r="D11" s="502">
        <f>'[1]1.sz.mell. '!D13</f>
        <v>0</v>
      </c>
      <c r="E11" s="503">
        <f t="shared" si="0"/>
        <v>0</v>
      </c>
      <c r="F11" s="503">
        <f t="shared" si="0"/>
        <v>0</v>
      </c>
      <c r="G11" s="504">
        <f t="shared" si="0"/>
        <v>0</v>
      </c>
    </row>
    <row r="12" spans="1:7" ht="15">
      <c r="A12" s="505" t="str">
        <f>'[1]1.sz.mell. '!A14</f>
        <v>2.2.</v>
      </c>
      <c r="B12" s="506"/>
      <c r="C12" s="506" t="str">
        <f>'[1]1.sz.mell. '!C14</f>
        <v>Önkormányzatok sajátos felhalmozási és tőkebevételei</v>
      </c>
      <c r="D12" s="507">
        <f>'[1]1.sz.mell. '!D14</f>
        <v>0</v>
      </c>
      <c r="E12" s="508">
        <f t="shared" si="0"/>
        <v>0</v>
      </c>
      <c r="F12" s="508">
        <f t="shared" si="0"/>
        <v>0</v>
      </c>
      <c r="G12" s="509">
        <f t="shared" si="0"/>
        <v>0</v>
      </c>
    </row>
    <row r="13" spans="1:7" ht="15.75" thickBot="1">
      <c r="A13" s="510" t="str">
        <f>'[1]1.sz.mell. '!A15</f>
        <v>2.3.</v>
      </c>
      <c r="B13" s="511"/>
      <c r="C13" s="511" t="str">
        <f>'[1]1.sz.mell. '!C15</f>
        <v>Pénzügyi befektetések bevételei</v>
      </c>
      <c r="D13" s="512">
        <f>'[1]1.sz.mell. '!D15</f>
        <v>0</v>
      </c>
      <c r="E13" s="513">
        <f t="shared" si="0"/>
        <v>0</v>
      </c>
      <c r="F13" s="513">
        <f t="shared" si="0"/>
        <v>0</v>
      </c>
      <c r="G13" s="514">
        <f t="shared" si="0"/>
        <v>0</v>
      </c>
    </row>
    <row r="14" spans="1:7" ht="15.75" thickBot="1">
      <c r="A14" s="494" t="str">
        <f>'[1]1.sz.mell. '!A16</f>
        <v>3.</v>
      </c>
      <c r="B14" s="495" t="str">
        <f>'[1]1.sz.mell. '!B16</f>
        <v>B11</v>
      </c>
      <c r="C14" s="495" t="str">
        <f>'[1]1.sz.mell. '!C16</f>
        <v>III. Támogatások, kiegészítések (3.1+…+3.7)</v>
      </c>
      <c r="D14" s="496">
        <f>D15+D16+D17+D18+D19+D20</f>
        <v>44408</v>
      </c>
      <c r="E14" s="497">
        <f t="shared" si="0"/>
        <v>45740.24</v>
      </c>
      <c r="F14" s="497">
        <f t="shared" si="0"/>
        <v>47112.4472</v>
      </c>
      <c r="G14" s="498">
        <f t="shared" si="0"/>
        <v>48525.820616000005</v>
      </c>
    </row>
    <row r="15" spans="1:7" ht="15">
      <c r="A15" s="500" t="str">
        <f>'[1]1.sz.mell. '!A17</f>
        <v>3.1.</v>
      </c>
      <c r="B15" s="501" t="str">
        <f>'[1]1.sz.mell. '!B17</f>
        <v>B111</v>
      </c>
      <c r="C15" s="501" t="str">
        <f>'[1]1.sz.mell. '!C17</f>
        <v>Általános működési támogatás</v>
      </c>
      <c r="D15" s="502">
        <v>7715</v>
      </c>
      <c r="E15" s="503">
        <f t="shared" si="0"/>
        <v>7946.45</v>
      </c>
      <c r="F15" s="503">
        <f t="shared" si="0"/>
        <v>8184.8435</v>
      </c>
      <c r="G15" s="504">
        <f t="shared" si="0"/>
        <v>8430.388805</v>
      </c>
    </row>
    <row r="16" spans="1:7" ht="15">
      <c r="A16" s="505" t="str">
        <f>'[1]1.sz.mell. '!A18</f>
        <v>3.2.</v>
      </c>
      <c r="B16" s="506" t="str">
        <f>'[1]1.sz.mell. '!B18</f>
        <v>B112</v>
      </c>
      <c r="C16" s="506" t="str">
        <f>'[1]1.sz.mell. '!C18</f>
        <v>Pedagógusok bértámogatása</v>
      </c>
      <c r="D16" s="507">
        <v>22131</v>
      </c>
      <c r="E16" s="508">
        <f t="shared" si="0"/>
        <v>22794.93</v>
      </c>
      <c r="F16" s="508">
        <f t="shared" si="0"/>
        <v>23478.7779</v>
      </c>
      <c r="G16" s="509">
        <f t="shared" si="0"/>
        <v>24183.141237</v>
      </c>
    </row>
    <row r="17" spans="1:7" ht="15">
      <c r="A17" s="500" t="str">
        <f>'[1]1.sz.mell. '!A19</f>
        <v>3.3.</v>
      </c>
      <c r="B17" s="506" t="str">
        <f>'[1]1.sz.mell. '!B20</f>
        <v>B113</v>
      </c>
      <c r="C17" s="506" t="str">
        <f>'[1]1.sz.mell. '!C20</f>
        <v>Szociális és gyermekjóléti feladatok támogatása</v>
      </c>
      <c r="D17" s="507">
        <v>3013</v>
      </c>
      <c r="E17" s="508">
        <f t="shared" si="0"/>
        <v>3103.39</v>
      </c>
      <c r="F17" s="508">
        <f t="shared" si="0"/>
        <v>3196.4917</v>
      </c>
      <c r="G17" s="509">
        <f t="shared" si="0"/>
        <v>3292.3864510000003</v>
      </c>
    </row>
    <row r="18" spans="1:7" ht="15">
      <c r="A18" s="505" t="str">
        <f>'[1]1.sz.mell. '!A20</f>
        <v>3.4.</v>
      </c>
      <c r="B18" s="506" t="str">
        <f>'[1]1.sz.mell. '!B21</f>
        <v>B113</v>
      </c>
      <c r="C18" s="506" t="s">
        <v>234</v>
      </c>
      <c r="D18" s="507">
        <v>9749</v>
      </c>
      <c r="E18" s="508">
        <f t="shared" si="0"/>
        <v>10041.470000000001</v>
      </c>
      <c r="F18" s="508">
        <f t="shared" si="0"/>
        <v>10342.714100000001</v>
      </c>
      <c r="G18" s="509">
        <f t="shared" si="0"/>
        <v>10652.995523000001</v>
      </c>
    </row>
    <row r="19" spans="1:7" ht="15">
      <c r="A19" s="500" t="str">
        <f>'[1]1.sz.mell. '!A21</f>
        <v>3.5.</v>
      </c>
      <c r="B19" s="506" t="str">
        <f>'[1]1.sz.mell. '!B22</f>
        <v>B115</v>
      </c>
      <c r="C19" s="506" t="str">
        <f>'[1]1.sz.mell. '!C22</f>
        <v>Központosított előirányzat</v>
      </c>
      <c r="D19" s="507"/>
      <c r="E19" s="508">
        <f aca="true" t="shared" si="1" ref="E19:G34">D19*1.03</f>
        <v>0</v>
      </c>
      <c r="F19" s="508">
        <f t="shared" si="1"/>
        <v>0</v>
      </c>
      <c r="G19" s="509">
        <f t="shared" si="1"/>
        <v>0</v>
      </c>
    </row>
    <row r="20" spans="1:7" ht="15">
      <c r="A20" s="505" t="str">
        <f>'[1]1.sz.mell. '!A22</f>
        <v>3.6.</v>
      </c>
      <c r="B20" s="506" t="str">
        <f>'[1]1.sz.mell. '!B23</f>
        <v>B114</v>
      </c>
      <c r="C20" s="506" t="str">
        <f>'[1]1.sz.mell. '!C23</f>
        <v>Közművelődés támogatása</v>
      </c>
      <c r="D20" s="507">
        <v>1800</v>
      </c>
      <c r="E20" s="508">
        <f t="shared" si="1"/>
        <v>1854</v>
      </c>
      <c r="F20" s="508">
        <f t="shared" si="1"/>
        <v>1909.6200000000001</v>
      </c>
      <c r="G20" s="509">
        <f t="shared" si="1"/>
        <v>1966.9086000000002</v>
      </c>
    </row>
    <row r="21" spans="1:7" ht="15">
      <c r="A21" s="505" t="str">
        <f>'[1]1.sz.mell. '!A23</f>
        <v>3.7.</v>
      </c>
      <c r="B21" s="506"/>
      <c r="C21" s="506" t="str">
        <f>'[1]1.sz.mell. '!C24</f>
        <v>Egyéb központi támogatás</v>
      </c>
      <c r="D21" s="507">
        <f>'[1]1.sz.mell. '!D24</f>
        <v>0</v>
      </c>
      <c r="E21" s="508">
        <f t="shared" si="1"/>
        <v>0</v>
      </c>
      <c r="F21" s="508">
        <f t="shared" si="1"/>
        <v>0</v>
      </c>
      <c r="G21" s="509">
        <f t="shared" si="1"/>
        <v>0</v>
      </c>
    </row>
    <row r="22" spans="1:7" ht="15">
      <c r="A22" s="515" t="str">
        <f>'[1]1.sz.mell. '!A25</f>
        <v>3.10.</v>
      </c>
      <c r="B22" s="516" t="str">
        <f>'[1]1.sz.mell. '!B25</f>
        <v>B2</v>
      </c>
      <c r="C22" s="516" t="str">
        <f>'[1]1.sz.mell. '!C25</f>
        <v>Fejlesztési célú támogatások (5.7.1+…+5.7.4)</v>
      </c>
      <c r="D22" s="517">
        <f>'[1]1.sz.mell. '!D25</f>
        <v>0</v>
      </c>
      <c r="E22" s="518">
        <f t="shared" si="1"/>
        <v>0</v>
      </c>
      <c r="F22" s="518">
        <f t="shared" si="1"/>
        <v>0</v>
      </c>
      <c r="G22" s="519">
        <f t="shared" si="1"/>
        <v>0</v>
      </c>
    </row>
    <row r="23" spans="1:7" ht="15">
      <c r="A23" s="505" t="str">
        <f>'[1]1.sz.mell. '!A26</f>
        <v>3.10.1.</v>
      </c>
      <c r="B23" s="506"/>
      <c r="C23" s="506" t="str">
        <f>'[1]1.sz.mell. '!C26</f>
        <v>Cél- címzett támogatás</v>
      </c>
      <c r="D23" s="507">
        <f>'[1]1.sz.mell. '!D26</f>
        <v>0</v>
      </c>
      <c r="E23" s="508">
        <f t="shared" si="1"/>
        <v>0</v>
      </c>
      <c r="F23" s="508">
        <f t="shared" si="1"/>
        <v>0</v>
      </c>
      <c r="G23" s="509">
        <f t="shared" si="1"/>
        <v>0</v>
      </c>
    </row>
    <row r="24" spans="1:7" ht="15">
      <c r="A24" s="505" t="str">
        <f>'[1]1.sz.mell. '!A27</f>
        <v>3.10.2.</v>
      </c>
      <c r="B24" s="506"/>
      <c r="C24" s="506" t="str">
        <f>'[1]1.sz.mell. '!C27</f>
        <v>Területi kiegyenlítést szolg. fejl. célú támogatás</v>
      </c>
      <c r="D24" s="507">
        <f>'[1]1.sz.mell. '!D27</f>
        <v>0</v>
      </c>
      <c r="E24" s="508">
        <f t="shared" si="1"/>
        <v>0</v>
      </c>
      <c r="F24" s="508">
        <f t="shared" si="1"/>
        <v>0</v>
      </c>
      <c r="G24" s="509">
        <f t="shared" si="1"/>
        <v>0</v>
      </c>
    </row>
    <row r="25" spans="1:7" ht="15">
      <c r="A25" s="505" t="str">
        <f>'[1]1.sz.mell. '!A28</f>
        <v>3.10.3.</v>
      </c>
      <c r="B25" s="506"/>
      <c r="C25" s="506" t="str">
        <f>'[1]1.sz.mell. '!C28</f>
        <v>Céljellegű decentralizált támogatás, vis maior</v>
      </c>
      <c r="D25" s="507">
        <f>'[1]1.sz.mell. '!D28</f>
        <v>0</v>
      </c>
      <c r="E25" s="508">
        <f t="shared" si="1"/>
        <v>0</v>
      </c>
      <c r="F25" s="508">
        <f t="shared" si="1"/>
        <v>0</v>
      </c>
      <c r="G25" s="509">
        <f t="shared" si="1"/>
        <v>0</v>
      </c>
    </row>
    <row r="26" spans="1:7" ht="15.75" thickBot="1">
      <c r="A26" s="510" t="str">
        <f>'[1]1.sz.mell. '!A29</f>
        <v>3.10.4.</v>
      </c>
      <c r="B26" s="511"/>
      <c r="C26" s="511" t="str">
        <f>'[1]1.sz.mell. '!C29</f>
        <v>Egyéb központi támogatás</v>
      </c>
      <c r="D26" s="512">
        <f>'[1]1.sz.mell. '!D29</f>
        <v>0</v>
      </c>
      <c r="E26" s="513">
        <f t="shared" si="1"/>
        <v>0</v>
      </c>
      <c r="F26" s="513">
        <f t="shared" si="1"/>
        <v>0</v>
      </c>
      <c r="G26" s="514">
        <f t="shared" si="1"/>
        <v>0</v>
      </c>
    </row>
    <row r="27" spans="1:7" ht="15.75" thickBot="1">
      <c r="A27" s="494" t="str">
        <f>'[1]1.sz.mell. '!A30</f>
        <v>4.</v>
      </c>
      <c r="B27" s="495"/>
      <c r="C27" s="495" t="str">
        <f>'[1]1.sz.mell. '!C30</f>
        <v>IV. Támogatások, átvett pénzesz. (4.1+4.2)</v>
      </c>
      <c r="D27" s="496">
        <f>D28+D35</f>
        <v>21782</v>
      </c>
      <c r="E27" s="497">
        <f t="shared" si="1"/>
        <v>22435.46</v>
      </c>
      <c r="F27" s="497">
        <f t="shared" si="1"/>
        <v>23108.5238</v>
      </c>
      <c r="G27" s="498">
        <f t="shared" si="1"/>
        <v>23801.779513999998</v>
      </c>
    </row>
    <row r="28" spans="1:7" ht="15">
      <c r="A28" s="520" t="str">
        <f>'[1]1.sz.mell. '!A31</f>
        <v>4.1.</v>
      </c>
      <c r="B28" s="521" t="str">
        <f>'[1]1.sz.mell. '!B31</f>
        <v>B16</v>
      </c>
      <c r="C28" s="521" t="str">
        <f>'[1]1.sz.mell. '!C31</f>
        <v>Működési célú  (6.1.1+…+6.1.4)</v>
      </c>
      <c r="D28" s="522">
        <f>D29+D31+D32</f>
        <v>5782</v>
      </c>
      <c r="E28" s="523">
        <f t="shared" si="1"/>
        <v>5955.46</v>
      </c>
      <c r="F28" s="523">
        <f t="shared" si="1"/>
        <v>6134.1238</v>
      </c>
      <c r="G28" s="524">
        <f t="shared" si="1"/>
        <v>6318.147514</v>
      </c>
    </row>
    <row r="29" spans="1:7" ht="15">
      <c r="A29" s="505" t="str">
        <f>'[1]1.sz.mell. '!A32</f>
        <v>4.1.1.</v>
      </c>
      <c r="B29" s="506"/>
      <c r="C29" s="506" t="str">
        <f>'[1]1.sz.mell. '!C32</f>
        <v>Támogatás központi költségvetési szervtől</v>
      </c>
      <c r="D29" s="507"/>
      <c r="E29" s="508">
        <f t="shared" si="1"/>
        <v>0</v>
      </c>
      <c r="F29" s="508">
        <f t="shared" si="1"/>
        <v>0</v>
      </c>
      <c r="G29" s="509">
        <f t="shared" si="1"/>
        <v>0</v>
      </c>
    </row>
    <row r="30" spans="1:7" ht="15">
      <c r="A30" s="505" t="str">
        <f>'[1]1.sz.mell. '!A33</f>
        <v>4.1.2.</v>
      </c>
      <c r="B30" s="506"/>
      <c r="C30" s="506" t="str">
        <f>'[1]1.sz.mell. '!C33</f>
        <v>Támogatás OEP-től</v>
      </c>
      <c r="D30" s="507">
        <f>'[1]1.sz.mell. '!D33</f>
        <v>0</v>
      </c>
      <c r="E30" s="508">
        <f t="shared" si="1"/>
        <v>0</v>
      </c>
      <c r="F30" s="508">
        <f t="shared" si="1"/>
        <v>0</v>
      </c>
      <c r="G30" s="509">
        <f t="shared" si="1"/>
        <v>0</v>
      </c>
    </row>
    <row r="31" spans="1:7" ht="15">
      <c r="A31" s="505" t="str">
        <f>'[1]1.sz.mell. '!A34</f>
        <v>4.1.3.</v>
      </c>
      <c r="B31" s="506"/>
      <c r="C31" s="506" t="str">
        <f>'[1]1.sz.mell. '!C34</f>
        <v>Támogatás elkülönített állami pénzalapoktól</v>
      </c>
      <c r="D31" s="507">
        <v>5782</v>
      </c>
      <c r="E31" s="508">
        <f t="shared" si="1"/>
        <v>5955.46</v>
      </c>
      <c r="F31" s="508">
        <f t="shared" si="1"/>
        <v>6134.1238</v>
      </c>
      <c r="G31" s="509">
        <f t="shared" si="1"/>
        <v>6318.147514</v>
      </c>
    </row>
    <row r="32" spans="1:7" ht="15">
      <c r="A32" s="505" t="str">
        <f>'[1]1.sz.mell. '!A35</f>
        <v>4.1.3.</v>
      </c>
      <c r="B32" s="506"/>
      <c r="C32" s="506" t="str">
        <f>'[1]1.sz.mell. '!C35</f>
        <v>Támogatás önkormányzati szervektől</v>
      </c>
      <c r="D32" s="507"/>
      <c r="E32" s="508">
        <f t="shared" si="1"/>
        <v>0</v>
      </c>
      <c r="F32" s="508">
        <f t="shared" si="1"/>
        <v>0</v>
      </c>
      <c r="G32" s="509">
        <f t="shared" si="1"/>
        <v>0</v>
      </c>
    </row>
    <row r="33" spans="1:7" ht="15">
      <c r="A33" s="505" t="str">
        <f>'[1]1.sz.mell. '!A36</f>
        <v>4.1.4.</v>
      </c>
      <c r="B33" s="506"/>
      <c r="C33" s="506" t="str">
        <f>'[1]1.sz.mell. '!C36</f>
        <v>Támogatás EU-s programokra</v>
      </c>
      <c r="D33" s="507">
        <f>'[1]1.sz.mell. '!D36</f>
        <v>0</v>
      </c>
      <c r="E33" s="508">
        <f t="shared" si="1"/>
        <v>0</v>
      </c>
      <c r="F33" s="508">
        <f t="shared" si="1"/>
        <v>0</v>
      </c>
      <c r="G33" s="509">
        <f t="shared" si="1"/>
        <v>0</v>
      </c>
    </row>
    <row r="34" spans="1:7" ht="15">
      <c r="A34" s="505" t="str">
        <f>'[1]1.sz.mell. '!A37</f>
        <v>4.1.5.</v>
      </c>
      <c r="B34" s="506"/>
      <c r="C34" s="506" t="str">
        <f>'[1]1.sz.mell. '!C37</f>
        <v>Átvett pénzeszközök</v>
      </c>
      <c r="D34" s="507">
        <f>'[1]1.sz.mell. '!D37</f>
        <v>0</v>
      </c>
      <c r="E34" s="508">
        <f t="shared" si="1"/>
        <v>0</v>
      </c>
      <c r="F34" s="508">
        <f t="shared" si="1"/>
        <v>0</v>
      </c>
      <c r="G34" s="509">
        <f t="shared" si="1"/>
        <v>0</v>
      </c>
    </row>
    <row r="35" spans="1:7" ht="15">
      <c r="A35" s="515" t="str">
        <f>'[1]1.sz.mell. '!A38</f>
        <v>4.2.</v>
      </c>
      <c r="B35" s="516" t="str">
        <f>'[1]1.sz.mell. '!B38</f>
        <v>B25</v>
      </c>
      <c r="C35" s="516" t="str">
        <f>'[1]1.sz.mell. '!C38</f>
        <v>Felhalmozási célú pénzeszköz átvétel (4.2.1+…+4.2.4)</v>
      </c>
      <c r="D35" s="517">
        <f>D36+D37</f>
        <v>16000</v>
      </c>
      <c r="E35" s="518">
        <f aca="true" t="shared" si="2" ref="E35:G50">D35*1.03</f>
        <v>16480</v>
      </c>
      <c r="F35" s="518">
        <f t="shared" si="2"/>
        <v>16974.4</v>
      </c>
      <c r="G35" s="519">
        <f t="shared" si="2"/>
        <v>17483.632</v>
      </c>
    </row>
    <row r="36" spans="1:7" ht="15">
      <c r="A36" s="505" t="str">
        <f>'[1]1.sz.mell. '!A39</f>
        <v>4.2.1.</v>
      </c>
      <c r="B36" s="506"/>
      <c r="C36" s="506" t="str">
        <f>'[1]1.sz.mell. '!C39</f>
        <v>Támogatás központi költségvetési szervtől</v>
      </c>
      <c r="D36" s="507"/>
      <c r="E36" s="508">
        <f t="shared" si="2"/>
        <v>0</v>
      </c>
      <c r="F36" s="508">
        <f t="shared" si="2"/>
        <v>0</v>
      </c>
      <c r="G36" s="509">
        <f t="shared" si="2"/>
        <v>0</v>
      </c>
    </row>
    <row r="37" spans="1:7" ht="15">
      <c r="A37" s="505" t="str">
        <f>'[1]1.sz.mell. '!A40</f>
        <v>4.2.2.</v>
      </c>
      <c r="B37" s="506"/>
      <c r="C37" s="506" t="str">
        <f>'[1]1.sz.mell. '!C40</f>
        <v>Támogatás elkülönített állami pénzalapoktól</v>
      </c>
      <c r="D37" s="507">
        <v>16000</v>
      </c>
      <c r="E37" s="508">
        <f t="shared" si="2"/>
        <v>16480</v>
      </c>
      <c r="F37" s="508">
        <f t="shared" si="2"/>
        <v>16974.4</v>
      </c>
      <c r="G37" s="509">
        <f t="shared" si="2"/>
        <v>17483.632</v>
      </c>
    </row>
    <row r="38" spans="1:7" ht="15">
      <c r="A38" s="505" t="str">
        <f>'[1]1.sz.mell. '!A41</f>
        <v>4.2.3.</v>
      </c>
      <c r="B38" s="506"/>
      <c r="C38" s="506" t="str">
        <f>'[1]1.sz.mell. '!C41</f>
        <v>Támogatás önkormányzati szervektől</v>
      </c>
      <c r="D38" s="507">
        <f>'[1]1.sz.mell. '!D41</f>
        <v>0</v>
      </c>
      <c r="E38" s="508">
        <f t="shared" si="2"/>
        <v>0</v>
      </c>
      <c r="F38" s="508">
        <f t="shared" si="2"/>
        <v>0</v>
      </c>
      <c r="G38" s="509">
        <f t="shared" si="2"/>
        <v>0</v>
      </c>
    </row>
    <row r="39" spans="1:7" ht="15.75" thickBot="1">
      <c r="A39" s="510" t="str">
        <f>'[1]1.sz.mell. '!A42</f>
        <v>4.2.4.</v>
      </c>
      <c r="B39" s="511"/>
      <c r="C39" s="511" t="str">
        <f>'[1]1.sz.mell. '!C42</f>
        <v>Egyéb szervezetektől átvett pénzeszközök</v>
      </c>
      <c r="D39" s="512">
        <f>'[1]1.sz.mell. '!D42</f>
        <v>0</v>
      </c>
      <c r="E39" s="513">
        <f t="shared" si="2"/>
        <v>0</v>
      </c>
      <c r="F39" s="513">
        <f t="shared" si="2"/>
        <v>0</v>
      </c>
      <c r="G39" s="514">
        <f t="shared" si="2"/>
        <v>0</v>
      </c>
    </row>
    <row r="40" spans="1:7" ht="15.75" thickBot="1">
      <c r="A40" s="494" t="str">
        <f>'[1]1.sz.mell. '!A43</f>
        <v>5.</v>
      </c>
      <c r="B40" s="495"/>
      <c r="C40" s="495" t="str">
        <f>'[1]1.sz.mell. '!C43</f>
        <v>V. Tám. kölcs. visszatér. igénybev., értékp. bev. (5.1+5.2)</v>
      </c>
      <c r="D40" s="496">
        <f>'[1]1.sz.mell. '!D43</f>
        <v>0</v>
      </c>
      <c r="E40" s="497">
        <f t="shared" si="2"/>
        <v>0</v>
      </c>
      <c r="F40" s="497">
        <f t="shared" si="2"/>
        <v>0</v>
      </c>
      <c r="G40" s="498">
        <f t="shared" si="2"/>
        <v>0</v>
      </c>
    </row>
    <row r="41" spans="1:7" ht="15">
      <c r="A41" s="500" t="str">
        <f>'[1]1.sz.mell. '!A44</f>
        <v>5.1.</v>
      </c>
      <c r="B41" s="501" t="str">
        <f>'[1]1.sz.mell. '!B44</f>
        <v>B62</v>
      </c>
      <c r="C41" s="501" t="str">
        <f>'[1]1.sz.mell. '!C44</f>
        <v>Működési célú  kölcsön visszatér., értékpapír bev.</v>
      </c>
      <c r="D41" s="502">
        <f>'[1]1.sz.mell. '!D44</f>
        <v>0</v>
      </c>
      <c r="E41" s="503">
        <f t="shared" si="2"/>
        <v>0</v>
      </c>
      <c r="F41" s="503">
        <f t="shared" si="2"/>
        <v>0</v>
      </c>
      <c r="G41" s="504">
        <f t="shared" si="2"/>
        <v>0</v>
      </c>
    </row>
    <row r="42" spans="1:7" ht="15.75" thickBot="1">
      <c r="A42" s="510" t="str">
        <f>'[1]1.sz.mell. '!A45</f>
        <v>5.2.</v>
      </c>
      <c r="B42" s="511" t="str">
        <f>'[1]1.sz.mell. '!B45</f>
        <v>B72</v>
      </c>
      <c r="C42" s="511" t="str">
        <f>'[1]1.sz.mell. '!C45</f>
        <v>Felhalmozási célú  kölcsön visszatér., értékpapír bev.</v>
      </c>
      <c r="D42" s="512">
        <f>'[1]1.sz.mell. '!D45</f>
        <v>0</v>
      </c>
      <c r="E42" s="513">
        <f t="shared" si="2"/>
        <v>0</v>
      </c>
      <c r="F42" s="513">
        <f t="shared" si="2"/>
        <v>0</v>
      </c>
      <c r="G42" s="514">
        <f t="shared" si="2"/>
        <v>0</v>
      </c>
    </row>
    <row r="43" spans="1:7" ht="15.75" thickBot="1">
      <c r="A43" s="494" t="str">
        <f>'[1]1.sz.mell. '!A46</f>
        <v>6.</v>
      </c>
      <c r="B43" s="495"/>
      <c r="C43" s="495" t="str">
        <f>'[1]1.sz.mell. '!C46</f>
        <v>VI. Finanszírozási bevételek (6.1+6.2)</v>
      </c>
      <c r="D43" s="496">
        <f>'[1]1.sz.mell. '!D46</f>
        <v>0</v>
      </c>
      <c r="E43" s="497">
        <f t="shared" si="2"/>
        <v>0</v>
      </c>
      <c r="F43" s="497">
        <f t="shared" si="2"/>
        <v>0</v>
      </c>
      <c r="G43" s="498">
        <f t="shared" si="2"/>
        <v>0</v>
      </c>
    </row>
    <row r="44" spans="1:7" ht="15">
      <c r="A44" s="500" t="str">
        <f>'[1]1.sz.mell. '!A47</f>
        <v>6.1.</v>
      </c>
      <c r="B44" s="501" t="str">
        <f>'[1]1.sz.mell. '!B47</f>
        <v>B811</v>
      </c>
      <c r="C44" s="501" t="str">
        <f>'[1]1.sz.mell. '!C47</f>
        <v>Hitelek, kölcsönök bevételei</v>
      </c>
      <c r="D44" s="502">
        <f>'[1]1.sz.mell. '!D47</f>
        <v>0</v>
      </c>
      <c r="E44" s="503">
        <f t="shared" si="2"/>
        <v>0</v>
      </c>
      <c r="F44" s="503">
        <f t="shared" si="2"/>
        <v>0</v>
      </c>
      <c r="G44" s="504">
        <f t="shared" si="2"/>
        <v>0</v>
      </c>
    </row>
    <row r="45" spans="1:7" ht="15.75" thickBot="1">
      <c r="A45" s="510" t="str">
        <f>'[1]1.sz.mell. '!A48</f>
        <v>6.2.</v>
      </c>
      <c r="B45" s="511"/>
      <c r="C45" s="511" t="str">
        <f>'[1]1.sz.mell. '!C48</f>
        <v>Függő, átfutó bevételek</v>
      </c>
      <c r="D45" s="512">
        <f>'[1]1.sz.mell. '!D48</f>
        <v>0</v>
      </c>
      <c r="E45" s="513">
        <f t="shared" si="2"/>
        <v>0</v>
      </c>
      <c r="F45" s="513">
        <f t="shared" si="2"/>
        <v>0</v>
      </c>
      <c r="G45" s="514">
        <f t="shared" si="2"/>
        <v>0</v>
      </c>
    </row>
    <row r="46" spans="1:7" ht="15.75" thickBot="1">
      <c r="A46" s="525" t="str">
        <f>'[1]1.sz.mell. '!A49</f>
        <v>7.</v>
      </c>
      <c r="B46" s="526"/>
      <c r="C46" s="526" t="str">
        <f>'[1]1.sz.mell. '!C49</f>
        <v>FOLYÓ BEVÉTELEK ÖSSZESEN: (1+4+5+6+7+8)</v>
      </c>
      <c r="D46" s="527">
        <f>D3+D27+D14</f>
        <v>91741</v>
      </c>
      <c r="E46" s="528">
        <f t="shared" si="2"/>
        <v>94493.23</v>
      </c>
      <c r="F46" s="528">
        <f t="shared" si="2"/>
        <v>97328.0269</v>
      </c>
      <c r="G46" s="529">
        <f t="shared" si="2"/>
        <v>100247.867707</v>
      </c>
    </row>
    <row r="47" spans="1:7" ht="15">
      <c r="A47" s="520" t="str">
        <f>'[1]1.sz.mell. '!A50</f>
        <v>8.</v>
      </c>
      <c r="B47" s="521" t="str">
        <f>'[1]1.sz.mell. '!B50</f>
        <v>B813</v>
      </c>
      <c r="C47" s="521" t="str">
        <f>'[1]1.sz.mell. '!C50</f>
        <v>Előző évi várható maradvány igénybevétele (10.1.+10.2)</v>
      </c>
      <c r="D47" s="522">
        <f>D48</f>
        <v>38687</v>
      </c>
      <c r="E47" s="523">
        <f t="shared" si="2"/>
        <v>39847.61</v>
      </c>
      <c r="F47" s="523">
        <f t="shared" si="2"/>
        <v>41043.0383</v>
      </c>
      <c r="G47" s="524">
        <f t="shared" si="2"/>
        <v>42274.329449000004</v>
      </c>
    </row>
    <row r="48" spans="1:7" ht="15">
      <c r="A48" s="505" t="str">
        <f>'[1]1.sz.mell. '!A51</f>
        <v>8.1.</v>
      </c>
      <c r="B48" s="506" t="str">
        <f>'[1]1.sz.mell. '!B51</f>
        <v>B8131</v>
      </c>
      <c r="C48" s="506" t="str">
        <f>'[1]1.sz.mell. '!C51</f>
        <v>Működési célú maradvány igénybevétele</v>
      </c>
      <c r="D48" s="507">
        <v>38687</v>
      </c>
      <c r="E48" s="508">
        <f t="shared" si="2"/>
        <v>39847.61</v>
      </c>
      <c r="F48" s="508">
        <f t="shared" si="2"/>
        <v>41043.0383</v>
      </c>
      <c r="G48" s="509">
        <f t="shared" si="2"/>
        <v>42274.329449000004</v>
      </c>
    </row>
    <row r="49" spans="1:7" ht="15.75" thickBot="1">
      <c r="A49" s="510" t="str">
        <f>'[1]1.sz.mell. '!A52</f>
        <v>8.2.</v>
      </c>
      <c r="B49" s="511" t="str">
        <f>'[1]1.sz.mell. '!B52</f>
        <v>B8131</v>
      </c>
      <c r="C49" s="511" t="str">
        <f>'[1]1.sz.mell. '!C52</f>
        <v>Felhalmozási célú maradvány igénybevétele</v>
      </c>
      <c r="D49" s="512">
        <f>'[1]1.sz.mell. '!D52</f>
        <v>0</v>
      </c>
      <c r="E49" s="513">
        <f t="shared" si="2"/>
        <v>0</v>
      </c>
      <c r="F49" s="513">
        <f t="shared" si="2"/>
        <v>0</v>
      </c>
      <c r="G49" s="514">
        <f t="shared" si="2"/>
        <v>0</v>
      </c>
    </row>
    <row r="50" spans="1:7" ht="15.75" thickBot="1">
      <c r="A50" s="494" t="str">
        <f>'[1]1.sz.mell. '!A53</f>
        <v>10.</v>
      </c>
      <c r="B50" s="495"/>
      <c r="C50" s="495" t="str">
        <f>'[1]1.sz.mell. '!C53</f>
        <v>Forráshiány </v>
      </c>
      <c r="D50" s="496">
        <f>'[1]1.sz.mell. '!D53</f>
        <v>0</v>
      </c>
      <c r="E50" s="497">
        <f t="shared" si="2"/>
        <v>0</v>
      </c>
      <c r="F50" s="497">
        <f t="shared" si="2"/>
        <v>0</v>
      </c>
      <c r="G50" s="498">
        <f t="shared" si="2"/>
        <v>0</v>
      </c>
    </row>
    <row r="51" spans="1:7" ht="15.75" thickBot="1">
      <c r="A51" s="494" t="str">
        <f>'[1]1.sz.mell. '!A54</f>
        <v>11.</v>
      </c>
      <c r="B51" s="495"/>
      <c r="C51" s="495" t="str">
        <f>'[1]1.sz.mell. '!C54</f>
        <v>BEVÉTELEK ÖSSZESEN: (7+8+9+10)</v>
      </c>
      <c r="D51" s="496">
        <f>D46+D47</f>
        <v>130428</v>
      </c>
      <c r="E51" s="497">
        <f aca="true" t="shared" si="3" ref="E51:G66">D51*1.03</f>
        <v>134340.84</v>
      </c>
      <c r="F51" s="497">
        <f t="shared" si="3"/>
        <v>138371.0652</v>
      </c>
      <c r="G51" s="498">
        <f t="shared" si="3"/>
        <v>142522.197156</v>
      </c>
    </row>
    <row r="52" spans="1:7" ht="18.75">
      <c r="A52" s="632" t="str">
        <f>'[1]1.sz.mell. '!A61</f>
        <v>K I A D Á S O K</v>
      </c>
      <c r="B52" s="633"/>
      <c r="C52" s="633"/>
      <c r="D52" s="633"/>
      <c r="E52" s="633"/>
      <c r="F52" s="633"/>
      <c r="G52" s="634"/>
    </row>
    <row r="53" spans="1:7" ht="15.75" thickBot="1">
      <c r="A53" s="510"/>
      <c r="B53" s="511"/>
      <c r="C53" s="511"/>
      <c r="D53" s="512"/>
      <c r="E53" s="513">
        <f t="shared" si="3"/>
        <v>0</v>
      </c>
      <c r="F53" s="513">
        <f t="shared" si="3"/>
        <v>0</v>
      </c>
      <c r="G53" s="514">
        <f t="shared" si="3"/>
        <v>0</v>
      </c>
    </row>
    <row r="54" spans="1:7" ht="15.75" thickBot="1">
      <c r="A54" s="494" t="str">
        <f>'[1]1.sz.mell. '!A65</f>
        <v>1.</v>
      </c>
      <c r="B54" s="495"/>
      <c r="C54" s="495" t="str">
        <f>'[1]1.sz.mell. '!C65</f>
        <v>I. Folyó (működési) kiadások (1.1+…+1.7)</v>
      </c>
      <c r="D54" s="496">
        <f>D55+D56+D57+D58+D59</f>
        <v>100477</v>
      </c>
      <c r="E54" s="497">
        <f t="shared" si="3"/>
        <v>103491.31</v>
      </c>
      <c r="F54" s="497">
        <f t="shared" si="3"/>
        <v>106596.0493</v>
      </c>
      <c r="G54" s="498">
        <f t="shared" si="3"/>
        <v>109793.930779</v>
      </c>
    </row>
    <row r="55" spans="1:7" ht="15">
      <c r="A55" s="500" t="str">
        <f>'[1]1.sz.mell. '!A66</f>
        <v>1.1.</v>
      </c>
      <c r="B55" s="501" t="str">
        <f>'[1]1.sz.mell. '!B66</f>
        <v>K1</v>
      </c>
      <c r="C55" s="501" t="str">
        <f>'[1]1.sz.mell. '!C66</f>
        <v>Személyi  juttatások</v>
      </c>
      <c r="D55" s="502">
        <v>36855</v>
      </c>
      <c r="E55" s="503">
        <f t="shared" si="3"/>
        <v>37960.65</v>
      </c>
      <c r="F55" s="503">
        <f t="shared" si="3"/>
        <v>39099.4695</v>
      </c>
      <c r="G55" s="504">
        <f t="shared" si="3"/>
        <v>40272.453585</v>
      </c>
    </row>
    <row r="56" spans="1:7" ht="15">
      <c r="A56" s="505" t="str">
        <f>'[1]1.sz.mell. '!A67</f>
        <v>1.2.</v>
      </c>
      <c r="B56" s="506" t="str">
        <f>'[1]1.sz.mell. '!B67</f>
        <v>K2</v>
      </c>
      <c r="C56" s="506" t="str">
        <f>'[1]1.sz.mell. '!C67</f>
        <v>Munkaadókat terhelő járulékok</v>
      </c>
      <c r="D56" s="507">
        <v>6964</v>
      </c>
      <c r="E56" s="508">
        <f t="shared" si="3"/>
        <v>7172.92</v>
      </c>
      <c r="F56" s="508">
        <f t="shared" si="3"/>
        <v>7388.1076</v>
      </c>
      <c r="G56" s="509">
        <f t="shared" si="3"/>
        <v>7609.750828</v>
      </c>
    </row>
    <row r="57" spans="1:7" ht="15">
      <c r="A57" s="505" t="str">
        <f>'[1]1.sz.mell. '!A68</f>
        <v>1.3.</v>
      </c>
      <c r="B57" s="506" t="str">
        <f>'[1]1.sz.mell. '!B68</f>
        <v>K3</v>
      </c>
      <c r="C57" s="506" t="str">
        <f>'[1]1.sz.mell. '!C68</f>
        <v>Dologi  kiadások</v>
      </c>
      <c r="D57" s="507">
        <v>45322</v>
      </c>
      <c r="E57" s="508">
        <f t="shared" si="3"/>
        <v>46681.66</v>
      </c>
      <c r="F57" s="508">
        <f t="shared" si="3"/>
        <v>48082.109800000006</v>
      </c>
      <c r="G57" s="509">
        <f t="shared" si="3"/>
        <v>49524.57309400001</v>
      </c>
    </row>
    <row r="58" spans="1:7" ht="15">
      <c r="A58" s="505" t="str">
        <f>'[1]1.sz.mell. '!A69</f>
        <v>1.5.</v>
      </c>
      <c r="B58" s="506" t="str">
        <f>'[1]1.sz.mell. '!B69</f>
        <v>K506</v>
      </c>
      <c r="C58" s="506" t="str">
        <f>'[1]1.sz.mell. '!C69</f>
        <v>Működési célú támogatás pénzeszközátadás</v>
      </c>
      <c r="D58" s="507">
        <v>7186</v>
      </c>
      <c r="E58" s="508">
        <f t="shared" si="3"/>
        <v>7401.58</v>
      </c>
      <c r="F58" s="508">
        <f t="shared" si="3"/>
        <v>7623.6274</v>
      </c>
      <c r="G58" s="509">
        <f t="shared" si="3"/>
        <v>7852.336222000001</v>
      </c>
    </row>
    <row r="59" spans="1:7" ht="15">
      <c r="A59" s="505" t="str">
        <f>'[1]1.sz.mell. '!A70</f>
        <v>1.6.</v>
      </c>
      <c r="B59" s="506" t="str">
        <f>'[1]1.sz.mell. '!B70</f>
        <v>K4</v>
      </c>
      <c r="C59" s="506" t="str">
        <f>'[1]1.sz.mell. '!C70</f>
        <v>Társadalom- és szociálpolitikai juttatások</v>
      </c>
      <c r="D59" s="507">
        <v>4150</v>
      </c>
      <c r="E59" s="508">
        <f t="shared" si="3"/>
        <v>4274.5</v>
      </c>
      <c r="F59" s="508">
        <f t="shared" si="3"/>
        <v>4402.735</v>
      </c>
      <c r="G59" s="509">
        <f t="shared" si="3"/>
        <v>4534.81705</v>
      </c>
    </row>
    <row r="60" spans="1:7" ht="15.75" thickBot="1">
      <c r="A60" s="510" t="str">
        <f>'[1]1.sz.mell. '!A71</f>
        <v>1.7.</v>
      </c>
      <c r="B60" s="511"/>
      <c r="C60" s="511" t="str">
        <f>'[1]1.sz.mell. '!C71</f>
        <v>Ellátottak pénzbeli juttatása</v>
      </c>
      <c r="D60" s="512">
        <f>'[1]1.sz.mell. '!D71</f>
        <v>0</v>
      </c>
      <c r="E60" s="513">
        <f t="shared" si="3"/>
        <v>0</v>
      </c>
      <c r="F60" s="513">
        <f t="shared" si="3"/>
        <v>0</v>
      </c>
      <c r="G60" s="514">
        <f t="shared" si="3"/>
        <v>0</v>
      </c>
    </row>
    <row r="61" spans="1:7" ht="15.75" thickBot="1">
      <c r="A61" s="494" t="str">
        <f>'[1]1.sz.mell. '!A72</f>
        <v>2.</v>
      </c>
      <c r="B61" s="495"/>
      <c r="C61" s="495" t="str">
        <f>'[1]1.sz.mell. '!C72</f>
        <v>II. Felhalmozási és tőke jellegű kiadások (2.1+…+2.5)</v>
      </c>
      <c r="D61" s="496">
        <f>D62+D63+D64+D66</f>
        <v>17500</v>
      </c>
      <c r="E61" s="497">
        <f t="shared" si="3"/>
        <v>18025</v>
      </c>
      <c r="F61" s="497">
        <f t="shared" si="3"/>
        <v>18565.75</v>
      </c>
      <c r="G61" s="498">
        <f t="shared" si="3"/>
        <v>19122.7225</v>
      </c>
    </row>
    <row r="62" spans="1:7" ht="15">
      <c r="A62" s="500" t="str">
        <f>'[1]1.sz.mell. '!A73</f>
        <v>2.1.</v>
      </c>
      <c r="B62" s="501" t="str">
        <f>'[1]1.sz.mell. '!B73</f>
        <v>K7</v>
      </c>
      <c r="C62" s="501" t="str">
        <f>'[1]1.sz.mell. '!C73</f>
        <v>Felújítás</v>
      </c>
      <c r="D62" s="502">
        <v>16000</v>
      </c>
      <c r="E62" s="503">
        <f t="shared" si="3"/>
        <v>16480</v>
      </c>
      <c r="F62" s="503">
        <f t="shared" si="3"/>
        <v>16974.4</v>
      </c>
      <c r="G62" s="504">
        <f t="shared" si="3"/>
        <v>17483.632</v>
      </c>
    </row>
    <row r="63" spans="1:7" ht="15">
      <c r="A63" s="505" t="str">
        <f>'[1]1.sz.mell. '!A74</f>
        <v>2.2.</v>
      </c>
      <c r="B63" s="506" t="str">
        <f>'[1]1.sz.mell. '!B74</f>
        <v>K6</v>
      </c>
      <c r="C63" s="506" t="str">
        <f>'[1]1.sz.mell. '!C74</f>
        <v>Intézményi beruházási kiadások</v>
      </c>
      <c r="D63" s="507"/>
      <c r="E63" s="508">
        <f t="shared" si="3"/>
        <v>0</v>
      </c>
      <c r="F63" s="508">
        <f t="shared" si="3"/>
        <v>0</v>
      </c>
      <c r="G63" s="509">
        <f t="shared" si="3"/>
        <v>0</v>
      </c>
    </row>
    <row r="64" spans="1:7" ht="15">
      <c r="A64" s="505" t="str">
        <f>'[1]1.sz.mell. '!A75</f>
        <v>2.3.</v>
      </c>
      <c r="B64" s="506" t="str">
        <f>'[1]1.sz.mell. '!B75</f>
        <v>K8</v>
      </c>
      <c r="C64" s="506" t="str">
        <f>'[1]1.sz.mell. '!C75</f>
        <v>Felhalmozási célú támogatásértékű kiadás, pénzeszközátadás</v>
      </c>
      <c r="D64" s="507"/>
      <c r="E64" s="508">
        <f t="shared" si="3"/>
        <v>0</v>
      </c>
      <c r="F64" s="508">
        <f t="shared" si="3"/>
        <v>0</v>
      </c>
      <c r="G64" s="509">
        <f t="shared" si="3"/>
        <v>0</v>
      </c>
    </row>
    <row r="65" spans="1:7" ht="15">
      <c r="A65" s="505" t="str">
        <f>'[1]1.sz.mell. '!A76</f>
        <v>2.4.</v>
      </c>
      <c r="B65" s="506"/>
      <c r="C65" s="506" t="str">
        <f>'[1]1.sz.mell. '!C76</f>
        <v>Pénzügyi befektetések kiadásai</v>
      </c>
      <c r="D65" s="507">
        <f>'[1]1.sz.mell. '!D76</f>
        <v>0</v>
      </c>
      <c r="E65" s="508">
        <f t="shared" si="3"/>
        <v>0</v>
      </c>
      <c r="F65" s="508">
        <f t="shared" si="3"/>
        <v>0</v>
      </c>
      <c r="G65" s="509">
        <f t="shared" si="3"/>
        <v>0</v>
      </c>
    </row>
    <row r="66" spans="1:7" ht="15.75" thickBot="1">
      <c r="A66" s="510" t="str">
        <f>'[1]1.sz.mell. '!A77</f>
        <v>2.5.</v>
      </c>
      <c r="B66" s="511" t="str">
        <f>'[1]1.sz.mell. '!B77</f>
        <v>K8</v>
      </c>
      <c r="C66" s="511" t="str">
        <f>'[1]1.sz.mell. '!C77</f>
        <v>Egyéb fejlesztési célú kiadás</v>
      </c>
      <c r="D66" s="512">
        <v>1500</v>
      </c>
      <c r="E66" s="513">
        <f t="shared" si="3"/>
        <v>1545</v>
      </c>
      <c r="F66" s="513">
        <f t="shared" si="3"/>
        <v>1591.3500000000001</v>
      </c>
      <c r="G66" s="514">
        <f t="shared" si="3"/>
        <v>1639.0905000000002</v>
      </c>
    </row>
    <row r="67" spans="1:7" ht="15.75" thickBot="1">
      <c r="A67" s="494" t="str">
        <f>'[1]1.sz.mell. '!A78</f>
        <v>3.</v>
      </c>
      <c r="B67" s="495" t="str">
        <f>'[1]1.sz.mell. '!B78</f>
        <v>K512</v>
      </c>
      <c r="C67" s="495" t="str">
        <f>'[1]1.sz.mell. '!C78</f>
        <v>III. Tartalékok (3.+3.2+3.3)</v>
      </c>
      <c r="D67" s="496">
        <f>D68+D70</f>
        <v>12451</v>
      </c>
      <c r="E67" s="497">
        <f aca="true" t="shared" si="4" ref="E67:G77">D67*1.03</f>
        <v>12824.53</v>
      </c>
      <c r="F67" s="497">
        <f t="shared" si="4"/>
        <v>13209.2659</v>
      </c>
      <c r="G67" s="498">
        <f t="shared" si="4"/>
        <v>13605.543877</v>
      </c>
    </row>
    <row r="68" spans="1:7" ht="15">
      <c r="A68" s="500" t="str">
        <f>'[1]1.sz.mell. '!A79</f>
        <v>3.1.</v>
      </c>
      <c r="B68" s="501"/>
      <c r="C68" s="501" t="str">
        <f>'[1]1.sz.mell. '!C79</f>
        <v>Általános tartalék</v>
      </c>
      <c r="D68" s="502">
        <v>2451</v>
      </c>
      <c r="E68" s="503">
        <f t="shared" si="4"/>
        <v>2524.53</v>
      </c>
      <c r="F68" s="503">
        <f t="shared" si="4"/>
        <v>2600.2659000000003</v>
      </c>
      <c r="G68" s="504">
        <f t="shared" si="4"/>
        <v>2678.2738770000005</v>
      </c>
    </row>
    <row r="69" spans="1:7" ht="15">
      <c r="A69" s="505" t="str">
        <f>'[1]1.sz.mell. '!A80</f>
        <v>3.2.</v>
      </c>
      <c r="B69" s="506"/>
      <c r="C69" s="506" t="str">
        <f>'[1]1.sz.mell. '!C80</f>
        <v>Működési célú céltartalék</v>
      </c>
      <c r="D69" s="507">
        <f>'[1]1.sz.mell. '!D80</f>
        <v>0</v>
      </c>
      <c r="E69" s="508">
        <f t="shared" si="4"/>
        <v>0</v>
      </c>
      <c r="F69" s="508">
        <f t="shared" si="4"/>
        <v>0</v>
      </c>
      <c r="G69" s="509">
        <f t="shared" si="4"/>
        <v>0</v>
      </c>
    </row>
    <row r="70" spans="1:7" ht="15.75" thickBot="1">
      <c r="A70" s="510" t="str">
        <f>'[1]1.sz.mell. '!A81</f>
        <v>3.3.</v>
      </c>
      <c r="B70" s="511"/>
      <c r="C70" s="511" t="str">
        <f>'[1]1.sz.mell. '!C81</f>
        <v>Fejlesztési célú tartalék</v>
      </c>
      <c r="D70" s="512">
        <v>10000</v>
      </c>
      <c r="E70" s="513">
        <f t="shared" si="4"/>
        <v>10300</v>
      </c>
      <c r="F70" s="513">
        <f t="shared" si="4"/>
        <v>10609</v>
      </c>
      <c r="G70" s="514">
        <f t="shared" si="4"/>
        <v>10927.27</v>
      </c>
    </row>
    <row r="71" spans="1:7" ht="15.75" thickBot="1">
      <c r="A71" s="494" t="str">
        <f>'[1]1.sz.mell. '!A82</f>
        <v>4.</v>
      </c>
      <c r="B71" s="495" t="str">
        <f>'[1]1.sz.mell. '!B82</f>
        <v>K353</v>
      </c>
      <c r="C71" s="495" t="str">
        <f>'[1]1.sz.mell. '!C82</f>
        <v>IV.  Hitelek kamatai</v>
      </c>
      <c r="D71" s="496">
        <f>'[1]1.sz.mell. '!D82</f>
        <v>0</v>
      </c>
      <c r="E71" s="497">
        <f t="shared" si="4"/>
        <v>0</v>
      </c>
      <c r="F71" s="497">
        <f t="shared" si="4"/>
        <v>0</v>
      </c>
      <c r="G71" s="498">
        <f t="shared" si="4"/>
        <v>0</v>
      </c>
    </row>
    <row r="72" spans="1:7" ht="15.75" thickBot="1">
      <c r="A72" s="494" t="str">
        <f>'[1]1.sz.mell. '!A83</f>
        <v>5.</v>
      </c>
      <c r="B72" s="495"/>
      <c r="C72" s="495" t="str">
        <f>'[1]1.sz.mell. '!C83</f>
        <v>V. Egyéb kiadások</v>
      </c>
      <c r="D72" s="496">
        <f>'[1]1.sz.mell. '!D83</f>
        <v>0</v>
      </c>
      <c r="E72" s="497">
        <f t="shared" si="4"/>
        <v>0</v>
      </c>
      <c r="F72" s="497">
        <f t="shared" si="4"/>
        <v>0</v>
      </c>
      <c r="G72" s="498">
        <f t="shared" si="4"/>
        <v>0</v>
      </c>
    </row>
    <row r="73" spans="1:7" ht="15.75" thickBot="1">
      <c r="A73" s="494" t="str">
        <f>'[1]1.sz.mell. '!A84</f>
        <v>6.</v>
      </c>
      <c r="B73" s="495" t="str">
        <f>'[1]1.sz.mell. '!B84</f>
        <v>K508</v>
      </c>
      <c r="C73" s="495" t="str">
        <f>'[1]1.sz.mell. '!C84</f>
        <v>VI. Támog. kölcsön kiadásai</v>
      </c>
      <c r="D73" s="496">
        <f>'[1]1.sz.mell. '!D84</f>
        <v>0</v>
      </c>
      <c r="E73" s="497">
        <f t="shared" si="4"/>
        <v>0</v>
      </c>
      <c r="F73" s="497">
        <f t="shared" si="4"/>
        <v>0</v>
      </c>
      <c r="G73" s="498">
        <f t="shared" si="4"/>
        <v>0</v>
      </c>
    </row>
    <row r="74" spans="1:7" ht="15.75" thickBot="1">
      <c r="A74" s="494" t="str">
        <f>'[1]1.sz.mell. '!A85</f>
        <v>7.</v>
      </c>
      <c r="B74" s="495" t="str">
        <f>'[1]1.sz.mell. '!B85</f>
        <v>K9</v>
      </c>
      <c r="C74" s="495" t="str">
        <f>'[1]1.sz.mell. '!C85</f>
        <v>VII. Finanszírozási kiadások (7.1+7.2)</v>
      </c>
      <c r="D74" s="496">
        <f>'[1]1.sz.mell. '!D85</f>
        <v>0</v>
      </c>
      <c r="E74" s="497">
        <f t="shared" si="4"/>
        <v>0</v>
      </c>
      <c r="F74" s="497">
        <f t="shared" si="4"/>
        <v>0</v>
      </c>
      <c r="G74" s="498">
        <f t="shared" si="4"/>
        <v>0</v>
      </c>
    </row>
    <row r="75" spans="1:7" ht="15">
      <c r="A75" s="500" t="str">
        <f>'[1]1.sz.mell. '!A86</f>
        <v>7.1.</v>
      </c>
      <c r="B75" s="501" t="str">
        <f>'[1]1.sz.mell. '!B86</f>
        <v>K911</v>
      </c>
      <c r="C75" s="501" t="str">
        <f>'[1]1.sz.mell. '!C86</f>
        <v>Hitelek, kölcsönök kiadásai</v>
      </c>
      <c r="D75" s="502">
        <f>'[1]1.sz.mell. '!D86</f>
        <v>0</v>
      </c>
      <c r="E75" s="503">
        <f t="shared" si="4"/>
        <v>0</v>
      </c>
      <c r="F75" s="503">
        <f t="shared" si="4"/>
        <v>0</v>
      </c>
      <c r="G75" s="504">
        <f t="shared" si="4"/>
        <v>0</v>
      </c>
    </row>
    <row r="76" spans="1:7" ht="15.75" thickBot="1">
      <c r="A76" s="510" t="str">
        <f>'[1]1.sz.mell. '!A87</f>
        <v>7.2.</v>
      </c>
      <c r="B76" s="511"/>
      <c r="C76" s="511" t="str">
        <f>'[1]1.sz.mell. '!C87</f>
        <v>Függő, átfutó kiadások</v>
      </c>
      <c r="D76" s="512">
        <f>'[1]1.sz.mell. '!D87</f>
        <v>0</v>
      </c>
      <c r="E76" s="513">
        <f t="shared" si="4"/>
        <v>0</v>
      </c>
      <c r="F76" s="513">
        <f t="shared" si="4"/>
        <v>0</v>
      </c>
      <c r="G76" s="514">
        <f t="shared" si="4"/>
        <v>0</v>
      </c>
    </row>
    <row r="77" spans="1:7" ht="15.75" thickBot="1">
      <c r="A77" s="494" t="str">
        <f>'[1]1.sz.mell. '!A88</f>
        <v>8.</v>
      </c>
      <c r="B77" s="495"/>
      <c r="C77" s="495" t="str">
        <f>'[1]1.sz.mell. '!C88</f>
        <v> KIADÁSOK ÖSSZESEN: (1+2+3+4+5+6+7)</v>
      </c>
      <c r="D77" s="496">
        <f>D54+D61+D67</f>
        <v>130428</v>
      </c>
      <c r="E77" s="497">
        <f t="shared" si="4"/>
        <v>134340.84</v>
      </c>
      <c r="F77" s="497">
        <f t="shared" si="4"/>
        <v>138371.0652</v>
      </c>
      <c r="G77" s="498">
        <f t="shared" si="4"/>
        <v>142522.197156</v>
      </c>
    </row>
  </sheetData>
  <sheetProtection/>
  <mergeCells count="2">
    <mergeCell ref="A2:G2"/>
    <mergeCell ref="A52:G52"/>
  </mergeCells>
  <printOptions/>
  <pageMargins left="0" right="0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&amp;C&amp;"Times New Roman CE,Félkövér"&amp;14CikóKözség Önkormányzatának bevételi és kiadási terve 2018-2019-2020-2021. évekre&amp;R&amp;"Times New Roman CE,Félkövér dőlt"&amp;11 
17. sz. melléklet
Ezer forintban!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zoomScale="75" zoomScaleNormal="75" workbookViewId="0" topLeftCell="A1">
      <selection activeCell="B12" sqref="B12"/>
    </sheetView>
  </sheetViews>
  <sheetFormatPr defaultColWidth="9.00390625" defaultRowHeight="12.75"/>
  <cols>
    <col min="1" max="1" width="74.125" style="14" customWidth="1"/>
    <col min="2" max="2" width="28.375" style="14" customWidth="1"/>
    <col min="3" max="16384" width="9.375" style="14" customWidth="1"/>
  </cols>
  <sheetData>
    <row r="1" spans="1:2" ht="24.75" customHeight="1">
      <c r="A1" s="265" t="s">
        <v>394</v>
      </c>
      <c r="B1" s="266"/>
    </row>
    <row r="2" spans="1:2" ht="27.75" customHeight="1" thickBot="1">
      <c r="A2" s="267"/>
      <c r="B2" s="267"/>
    </row>
    <row r="3" spans="1:2" ht="24" customHeight="1">
      <c r="A3" s="541" t="s">
        <v>23</v>
      </c>
      <c r="B3" s="541" t="s">
        <v>240</v>
      </c>
    </row>
    <row r="4" spans="1:2" ht="16.5" customHeight="1">
      <c r="A4" s="542"/>
      <c r="B4" s="542"/>
    </row>
    <row r="5" spans="1:2" s="15" customFormat="1" ht="13.5" customHeight="1">
      <c r="A5" s="542"/>
      <c r="B5" s="542"/>
    </row>
    <row r="6" spans="1:2" ht="16.5" customHeight="1" thickBot="1">
      <c r="A6" s="543"/>
      <c r="B6" s="537" t="s">
        <v>233</v>
      </c>
    </row>
    <row r="7" spans="1:2" ht="34.5" customHeight="1">
      <c r="A7" s="533" t="s">
        <v>382</v>
      </c>
      <c r="B7" s="538">
        <v>7715062</v>
      </c>
    </row>
    <row r="8" spans="1:2" ht="34.5" customHeight="1">
      <c r="A8" s="534" t="s">
        <v>389</v>
      </c>
      <c r="B8" s="539">
        <v>22130700</v>
      </c>
    </row>
    <row r="9" spans="1:2" ht="34.5" customHeight="1">
      <c r="A9" s="534" t="s">
        <v>380</v>
      </c>
      <c r="B9" s="539">
        <v>3013000</v>
      </c>
    </row>
    <row r="10" spans="1:2" ht="34.5" customHeight="1">
      <c r="A10" s="534" t="s">
        <v>234</v>
      </c>
      <c r="B10" s="539">
        <v>9749428</v>
      </c>
    </row>
    <row r="11" spans="1:2" ht="34.5" customHeight="1">
      <c r="A11" s="534" t="s">
        <v>381</v>
      </c>
      <c r="B11" s="539">
        <v>1800000</v>
      </c>
    </row>
    <row r="12" spans="1:2" ht="34.5" customHeight="1">
      <c r="A12" s="534"/>
      <c r="B12" s="539"/>
    </row>
    <row r="13" spans="1:2" ht="34.5" customHeight="1" thickBot="1">
      <c r="A13" s="535"/>
      <c r="B13" s="540"/>
    </row>
    <row r="14" spans="1:2" s="16" customFormat="1" ht="45" customHeight="1" thickBot="1">
      <c r="A14" s="536" t="s">
        <v>42</v>
      </c>
      <c r="B14" s="268">
        <f>SUM(B7:B13)</f>
        <v>44408190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46">
      <selection activeCell="D80" sqref="D8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6.87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231</v>
      </c>
    </row>
    <row r="2" spans="1:4" s="220" customFormat="1" ht="15.75">
      <c r="A2" s="228" t="s">
        <v>223</v>
      </c>
      <c r="B2" s="227"/>
      <c r="C2" s="226" t="s">
        <v>242</v>
      </c>
      <c r="D2" s="225"/>
    </row>
    <row r="3" spans="1:4" s="220" customFormat="1" ht="16.5" thickBot="1">
      <c r="A3" s="224" t="s">
        <v>222</v>
      </c>
      <c r="B3" s="223"/>
      <c r="C3" s="222" t="s">
        <v>221</v>
      </c>
      <c r="D3" s="221" t="s">
        <v>220</v>
      </c>
    </row>
    <row r="4" spans="1:4" s="217" customFormat="1" ht="21" customHeight="1" thickBot="1">
      <c r="A4" s="219"/>
      <c r="B4" s="219"/>
      <c r="C4" s="219"/>
      <c r="D4" s="218" t="s">
        <v>378</v>
      </c>
    </row>
    <row r="5" spans="1:4" ht="38.25">
      <c r="A5" s="216" t="s">
        <v>219</v>
      </c>
      <c r="B5" s="215" t="s">
        <v>218</v>
      </c>
      <c r="C5" s="544" t="s">
        <v>217</v>
      </c>
      <c r="D5" s="546" t="s">
        <v>216</v>
      </c>
    </row>
    <row r="6" spans="1:4" ht="13.5" thickBot="1">
      <c r="A6" s="214" t="s">
        <v>215</v>
      </c>
      <c r="B6" s="213"/>
      <c r="C6" s="545"/>
      <c r="D6" s="547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8" customFormat="1" ht="15.75" customHeight="1" thickBot="1">
      <c r="A8" s="209"/>
      <c r="B8" s="208"/>
      <c r="C8" s="207" t="s">
        <v>24</v>
      </c>
      <c r="D8" s="206"/>
    </row>
    <row r="9" spans="1:4" s="193" customFormat="1" ht="13.5" customHeight="1" thickBot="1">
      <c r="A9" s="168">
        <v>1</v>
      </c>
      <c r="B9" s="205" t="s">
        <v>95</v>
      </c>
      <c r="C9" s="166" t="s">
        <v>214</v>
      </c>
      <c r="D9" s="191">
        <f>SUM(D10:D15)</f>
        <v>5165800</v>
      </c>
    </row>
    <row r="10" spans="1:4" s="179" customFormat="1" ht="13.5" customHeight="1">
      <c r="A10" s="160"/>
      <c r="B10" s="159">
        <v>1</v>
      </c>
      <c r="C10" s="158" t="s">
        <v>213</v>
      </c>
      <c r="D10" s="157"/>
    </row>
    <row r="11" spans="1:4" s="179" customFormat="1" ht="13.5" customHeight="1">
      <c r="A11" s="160"/>
      <c r="B11" s="159">
        <v>2</v>
      </c>
      <c r="C11" s="158" t="s">
        <v>212</v>
      </c>
      <c r="D11" s="157"/>
    </row>
    <row r="12" spans="1:4" s="179" customFormat="1" ht="13.5" customHeight="1">
      <c r="A12" s="160"/>
      <c r="B12" s="159">
        <v>3</v>
      </c>
      <c r="C12" s="158" t="s">
        <v>211</v>
      </c>
      <c r="D12" s="157">
        <v>5115800</v>
      </c>
    </row>
    <row r="13" spans="1:4" s="179" customFormat="1" ht="13.5" customHeight="1">
      <c r="A13" s="160"/>
      <c r="B13" s="159">
        <v>4</v>
      </c>
      <c r="C13" s="158" t="s">
        <v>210</v>
      </c>
      <c r="D13" s="157"/>
    </row>
    <row r="14" spans="1:4" s="179" customFormat="1" ht="13.5" customHeight="1">
      <c r="A14" s="160"/>
      <c r="B14" s="159">
        <v>5</v>
      </c>
      <c r="C14" s="158" t="s">
        <v>209</v>
      </c>
      <c r="D14" s="157"/>
    </row>
    <row r="15" spans="1:4" s="179" customFormat="1" ht="13.5" customHeight="1" thickBot="1">
      <c r="A15" s="160"/>
      <c r="B15" s="159">
        <v>6</v>
      </c>
      <c r="C15" s="158" t="s">
        <v>208</v>
      </c>
      <c r="D15" s="157">
        <v>50000</v>
      </c>
    </row>
    <row r="16" spans="1:4" s="193" customFormat="1" ht="13.5" customHeight="1" thickBot="1">
      <c r="A16" s="168"/>
      <c r="B16" s="205" t="s">
        <v>96</v>
      </c>
      <c r="C16" s="166" t="s">
        <v>207</v>
      </c>
      <c r="D16" s="165">
        <f>SUM(D17:D20)</f>
        <v>20080000</v>
      </c>
    </row>
    <row r="17" spans="1:4" s="193" customFormat="1" ht="13.5" customHeight="1">
      <c r="A17" s="204"/>
      <c r="B17" s="189">
        <v>1</v>
      </c>
      <c r="C17" s="203" t="s">
        <v>53</v>
      </c>
      <c r="D17" s="187"/>
    </row>
    <row r="18" spans="1:4" s="193" customFormat="1" ht="13.5" customHeight="1">
      <c r="A18" s="202"/>
      <c r="B18" s="201">
        <v>2</v>
      </c>
      <c r="C18" s="200" t="s">
        <v>25</v>
      </c>
      <c r="D18" s="199">
        <v>17000000</v>
      </c>
    </row>
    <row r="19" spans="1:4" s="179" customFormat="1" ht="13.5" customHeight="1">
      <c r="A19" s="160"/>
      <c r="B19" s="159">
        <v>3</v>
      </c>
      <c r="C19" s="158" t="s">
        <v>26</v>
      </c>
      <c r="D19" s="157">
        <v>3000000</v>
      </c>
    </row>
    <row r="20" spans="1:4" s="179" customFormat="1" ht="13.5" customHeight="1" thickBot="1">
      <c r="A20" s="160"/>
      <c r="B20" s="159">
        <v>4</v>
      </c>
      <c r="C20" s="158" t="s">
        <v>206</v>
      </c>
      <c r="D20" s="157">
        <v>80000</v>
      </c>
    </row>
    <row r="21" spans="1:4" s="193" customFormat="1" ht="13.5" customHeight="1" thickBot="1">
      <c r="A21" s="168">
        <v>2</v>
      </c>
      <c r="B21" s="167"/>
      <c r="C21" s="166" t="s">
        <v>205</v>
      </c>
      <c r="D21" s="165">
        <f>SUM(D22:D24)</f>
        <v>0</v>
      </c>
    </row>
    <row r="22" spans="1:4" s="179" customFormat="1" ht="13.5" customHeight="1">
      <c r="A22" s="160"/>
      <c r="B22" s="159">
        <v>1</v>
      </c>
      <c r="C22" s="158" t="s">
        <v>204</v>
      </c>
      <c r="D22" s="157"/>
    </row>
    <row r="23" spans="1:4" s="179" customFormat="1" ht="13.5" customHeight="1">
      <c r="A23" s="160"/>
      <c r="B23" s="159">
        <v>2</v>
      </c>
      <c r="C23" s="158" t="s">
        <v>51</v>
      </c>
      <c r="D23" s="157"/>
    </row>
    <row r="24" spans="1:4" s="179" customFormat="1" ht="13.5" customHeight="1" thickBot="1">
      <c r="A24" s="160"/>
      <c r="B24" s="159">
        <v>3</v>
      </c>
      <c r="C24" s="158" t="s">
        <v>203</v>
      </c>
      <c r="D24" s="157"/>
    </row>
    <row r="25" spans="1:4" s="193" customFormat="1" ht="14.25" customHeight="1" thickBot="1">
      <c r="A25" s="459">
        <v>3</v>
      </c>
      <c r="B25" s="460"/>
      <c r="C25" s="461" t="s">
        <v>61</v>
      </c>
      <c r="D25" s="462">
        <f>SUM(D26:D31)</f>
        <v>44408190</v>
      </c>
    </row>
    <row r="26" spans="1:4" s="179" customFormat="1" ht="13.5" customHeight="1">
      <c r="A26" s="190"/>
      <c r="B26" s="189">
        <v>1</v>
      </c>
      <c r="C26" s="463" t="s">
        <v>379</v>
      </c>
      <c r="D26" s="187">
        <v>7715062</v>
      </c>
    </row>
    <row r="27" spans="1:4" s="179" customFormat="1" ht="13.5" customHeight="1">
      <c r="A27" s="186"/>
      <c r="B27" s="531">
        <v>2</v>
      </c>
      <c r="C27" s="532" t="s">
        <v>389</v>
      </c>
      <c r="D27" s="183">
        <v>22130700</v>
      </c>
    </row>
    <row r="28" spans="1:4" s="179" customFormat="1" ht="13.5" customHeight="1">
      <c r="A28" s="160"/>
      <c r="B28" s="464">
        <v>3</v>
      </c>
      <c r="C28" s="465" t="s">
        <v>380</v>
      </c>
      <c r="D28" s="157">
        <v>3013000</v>
      </c>
    </row>
    <row r="29" spans="1:4" s="179" customFormat="1" ht="13.5" customHeight="1">
      <c r="A29" s="160"/>
      <c r="B29" s="464">
        <v>4</v>
      </c>
      <c r="C29" s="465" t="s">
        <v>234</v>
      </c>
      <c r="D29" s="157">
        <v>9749428</v>
      </c>
    </row>
    <row r="30" spans="1:4" s="179" customFormat="1" ht="13.5" customHeight="1">
      <c r="A30" s="160"/>
      <c r="B30" s="464">
        <v>5</v>
      </c>
      <c r="C30" s="465" t="s">
        <v>381</v>
      </c>
      <c r="D30" s="157">
        <v>1800000</v>
      </c>
    </row>
    <row r="31" spans="1:4" s="179" customFormat="1" ht="13.5" customHeight="1" thickBot="1">
      <c r="A31" s="160"/>
      <c r="B31" s="464">
        <v>6</v>
      </c>
      <c r="C31" s="481" t="s">
        <v>28</v>
      </c>
      <c r="D31" s="157"/>
    </row>
    <row r="32" spans="1:4" s="179" customFormat="1" ht="13.5" customHeight="1" thickBot="1">
      <c r="A32" s="168">
        <v>4</v>
      </c>
      <c r="B32" s="167"/>
      <c r="C32" s="166" t="s">
        <v>202</v>
      </c>
      <c r="D32" s="165">
        <f>SUM(D33:D38)</f>
        <v>21782125</v>
      </c>
    </row>
    <row r="33" spans="1:4" s="179" customFormat="1" ht="13.5" customHeight="1">
      <c r="A33" s="186"/>
      <c r="B33" s="185">
        <v>1</v>
      </c>
      <c r="C33" s="198" t="s">
        <v>201</v>
      </c>
      <c r="D33" s="183"/>
    </row>
    <row r="34" spans="1:4" s="179" customFormat="1" ht="13.5" customHeight="1">
      <c r="A34" s="160"/>
      <c r="B34" s="159">
        <v>2</v>
      </c>
      <c r="C34" s="158" t="s">
        <v>200</v>
      </c>
      <c r="D34" s="157"/>
    </row>
    <row r="35" spans="1:4" s="179" customFormat="1" ht="13.5" customHeight="1">
      <c r="A35" s="160"/>
      <c r="B35" s="159">
        <v>3</v>
      </c>
      <c r="C35" s="158" t="s">
        <v>199</v>
      </c>
      <c r="D35" s="157">
        <v>21782125</v>
      </c>
    </row>
    <row r="36" spans="1:4" s="179" customFormat="1" ht="13.5" customHeight="1">
      <c r="A36" s="160"/>
      <c r="B36" s="159">
        <v>4</v>
      </c>
      <c r="C36" s="158" t="s">
        <v>198</v>
      </c>
      <c r="D36" s="157"/>
    </row>
    <row r="37" spans="1:4" s="179" customFormat="1" ht="13.5" customHeight="1">
      <c r="A37" s="160"/>
      <c r="B37" s="159">
        <v>5</v>
      </c>
      <c r="C37" s="158" t="s">
        <v>197</v>
      </c>
      <c r="D37" s="157"/>
    </row>
    <row r="38" spans="1:4" s="179" customFormat="1" ht="13.5" customHeight="1">
      <c r="A38" s="160"/>
      <c r="B38" s="159">
        <v>6</v>
      </c>
      <c r="C38" s="158" t="s">
        <v>196</v>
      </c>
      <c r="D38" s="157"/>
    </row>
    <row r="39" spans="1:4" s="179" customFormat="1" ht="13.5" customHeight="1" thickBot="1">
      <c r="A39" s="197">
        <v>5</v>
      </c>
      <c r="B39" s="196"/>
      <c r="C39" s="195" t="s">
        <v>195</v>
      </c>
      <c r="D39" s="194"/>
    </row>
    <row r="40" spans="1:4" s="193" customFormat="1" ht="13.5" customHeight="1" thickBot="1">
      <c r="A40" s="168">
        <v>6</v>
      </c>
      <c r="B40" s="167"/>
      <c r="C40" s="166" t="s">
        <v>52</v>
      </c>
      <c r="D40" s="165"/>
    </row>
    <row r="41" spans="1:4" s="179" customFormat="1" ht="13.5" customHeight="1">
      <c r="A41" s="160"/>
      <c r="B41" s="159">
        <v>1</v>
      </c>
      <c r="C41" s="158" t="s">
        <v>48</v>
      </c>
      <c r="D41" s="157"/>
    </row>
    <row r="42" spans="1:4" s="179" customFormat="1" ht="13.5" customHeight="1" thickBot="1">
      <c r="A42" s="160"/>
      <c r="B42" s="159">
        <v>2</v>
      </c>
      <c r="C42" s="158" t="s">
        <v>194</v>
      </c>
      <c r="D42" s="157"/>
    </row>
    <row r="43" spans="1:4" s="179" customFormat="1" ht="13.5" customHeight="1" thickBot="1">
      <c r="A43" s="168">
        <v>7</v>
      </c>
      <c r="B43" s="167"/>
      <c r="C43" s="192" t="s">
        <v>193</v>
      </c>
      <c r="D43" s="191">
        <f>D44+D45</f>
        <v>38638895</v>
      </c>
    </row>
    <row r="44" spans="1:4" s="179" customFormat="1" ht="13.5" customHeight="1">
      <c r="A44" s="190"/>
      <c r="B44" s="189">
        <v>1</v>
      </c>
      <c r="C44" s="188" t="s">
        <v>192</v>
      </c>
      <c r="D44" s="187">
        <v>38638895</v>
      </c>
    </row>
    <row r="45" spans="1:4" s="179" customFormat="1" ht="13.5" customHeight="1" thickBot="1">
      <c r="A45" s="186"/>
      <c r="B45" s="185">
        <v>2</v>
      </c>
      <c r="C45" s="184" t="s">
        <v>56</v>
      </c>
      <c r="D45" s="183"/>
    </row>
    <row r="46" spans="1:4" s="179" customFormat="1" ht="15.75" thickBot="1">
      <c r="A46" s="182"/>
      <c r="B46" s="181"/>
      <c r="C46" s="180" t="s">
        <v>191</v>
      </c>
      <c r="D46" s="45">
        <f>D9+D16+D21+D25+D32+D39+D40+D43</f>
        <v>130075010</v>
      </c>
    </row>
    <row r="47" spans="1:4" ht="12.75">
      <c r="A47" s="147"/>
      <c r="B47" s="146"/>
      <c r="C47" s="146"/>
      <c r="D47" s="146"/>
    </row>
    <row r="48" spans="1:4" ht="13.5" thickBot="1">
      <c r="A48" s="147"/>
      <c r="B48" s="146"/>
      <c r="C48" s="146"/>
      <c r="D48" s="146"/>
    </row>
    <row r="49" spans="1:4" s="8" customFormat="1" ht="16.5" customHeight="1" thickBot="1">
      <c r="A49" s="178"/>
      <c r="B49" s="177"/>
      <c r="C49" s="176" t="s">
        <v>30</v>
      </c>
      <c r="D49" s="175"/>
    </row>
    <row r="50" spans="1:4" s="152" customFormat="1" ht="15" customHeight="1" thickBot="1">
      <c r="A50" s="168">
        <v>1</v>
      </c>
      <c r="B50" s="167"/>
      <c r="C50" s="166" t="s">
        <v>190</v>
      </c>
      <c r="D50" s="165">
        <f>SUM(D51:D57)</f>
        <v>65962156</v>
      </c>
    </row>
    <row r="51" spans="1:4" ht="15" customHeight="1">
      <c r="A51" s="160"/>
      <c r="B51" s="159">
        <v>1</v>
      </c>
      <c r="C51" s="158" t="s">
        <v>189</v>
      </c>
      <c r="D51" s="157">
        <v>18178132</v>
      </c>
    </row>
    <row r="52" spans="1:4" ht="15" customHeight="1">
      <c r="A52" s="160"/>
      <c r="B52" s="159">
        <v>2</v>
      </c>
      <c r="C52" s="158" t="s">
        <v>19</v>
      </c>
      <c r="D52" s="157">
        <v>3274024</v>
      </c>
    </row>
    <row r="53" spans="1:4" ht="15" customHeight="1">
      <c r="A53" s="160"/>
      <c r="B53" s="159">
        <v>3</v>
      </c>
      <c r="C53" s="158" t="s">
        <v>31</v>
      </c>
      <c r="D53" s="157">
        <v>38710000</v>
      </c>
    </row>
    <row r="54" spans="1:4" ht="15" customHeight="1">
      <c r="A54" s="160"/>
      <c r="B54" s="159">
        <v>4</v>
      </c>
      <c r="C54" s="174" t="s">
        <v>62</v>
      </c>
      <c r="D54" s="157"/>
    </row>
    <row r="55" spans="1:4" ht="15" customHeight="1">
      <c r="A55" s="160"/>
      <c r="B55" s="159">
        <v>5</v>
      </c>
      <c r="C55" s="158" t="s">
        <v>371</v>
      </c>
      <c r="D55" s="157">
        <v>1650000</v>
      </c>
    </row>
    <row r="56" spans="1:4" ht="15" customHeight="1">
      <c r="A56" s="160"/>
      <c r="B56" s="159">
        <v>6</v>
      </c>
      <c r="C56" s="158" t="s">
        <v>188</v>
      </c>
      <c r="D56" s="157"/>
    </row>
    <row r="57" spans="1:4" ht="15" customHeight="1" thickBot="1">
      <c r="A57" s="160"/>
      <c r="B57" s="159">
        <v>7</v>
      </c>
      <c r="C57" s="158" t="s">
        <v>21</v>
      </c>
      <c r="D57" s="157">
        <v>4150000</v>
      </c>
    </row>
    <row r="58" spans="1:4" s="152" customFormat="1" ht="15" customHeight="1" thickBot="1">
      <c r="A58" s="168">
        <v>2</v>
      </c>
      <c r="B58" s="167"/>
      <c r="C58" s="166" t="s">
        <v>187</v>
      </c>
      <c r="D58" s="165">
        <f>SUM(D59:D61)</f>
        <v>17000000</v>
      </c>
    </row>
    <row r="59" spans="1:4" ht="15" customHeight="1">
      <c r="A59" s="160"/>
      <c r="B59" s="159">
        <v>1</v>
      </c>
      <c r="C59" s="158" t="s">
        <v>186</v>
      </c>
      <c r="D59" s="157">
        <v>16000000</v>
      </c>
    </row>
    <row r="60" spans="1:4" ht="15" customHeight="1">
      <c r="A60" s="160"/>
      <c r="B60" s="159">
        <v>2</v>
      </c>
      <c r="C60" s="158" t="s">
        <v>66</v>
      </c>
      <c r="D60" s="157"/>
    </row>
    <row r="61" spans="1:4" ht="15" customHeight="1" thickBot="1">
      <c r="A61" s="160"/>
      <c r="B61" s="159">
        <v>3</v>
      </c>
      <c r="C61" s="158" t="s">
        <v>185</v>
      </c>
      <c r="D61" s="157">
        <v>1000000</v>
      </c>
    </row>
    <row r="62" spans="1:4" s="152" customFormat="1" ht="15" customHeight="1" thickBot="1">
      <c r="A62" s="168">
        <v>3</v>
      </c>
      <c r="B62" s="167"/>
      <c r="C62" s="166" t="s">
        <v>22</v>
      </c>
      <c r="D62" s="165">
        <f>SUM(D63:D64)</f>
        <v>12450776</v>
      </c>
    </row>
    <row r="63" spans="1:4" ht="15" customHeight="1">
      <c r="A63" s="160"/>
      <c r="B63" s="159">
        <v>1</v>
      </c>
      <c r="C63" s="158" t="s">
        <v>32</v>
      </c>
      <c r="D63" s="157">
        <v>2450776</v>
      </c>
    </row>
    <row r="64" spans="1:4" ht="15" customHeight="1">
      <c r="A64" s="173"/>
      <c r="B64" s="172">
        <v>2</v>
      </c>
      <c r="C64" s="171" t="s">
        <v>224</v>
      </c>
      <c r="D64" s="170">
        <v>10000000</v>
      </c>
    </row>
    <row r="65" spans="1:4" ht="15" customHeight="1">
      <c r="A65" s="173"/>
      <c r="B65" s="172"/>
      <c r="C65" s="171" t="s">
        <v>236</v>
      </c>
      <c r="D65" s="170"/>
    </row>
    <row r="66" spans="1:4" ht="15" customHeight="1">
      <c r="A66" s="173"/>
      <c r="B66" s="172"/>
      <c r="C66" s="171" t="s">
        <v>235</v>
      </c>
      <c r="D66" s="170">
        <v>10000000</v>
      </c>
    </row>
    <row r="67" spans="1:4" ht="15" customHeight="1" thickBot="1">
      <c r="A67" s="173"/>
      <c r="B67" s="172">
        <v>3</v>
      </c>
      <c r="C67" s="171" t="s">
        <v>109</v>
      </c>
      <c r="D67" s="170"/>
    </row>
    <row r="68" spans="1:4" ht="15" customHeight="1" thickBot="1">
      <c r="A68" s="168">
        <v>4</v>
      </c>
      <c r="B68" s="167"/>
      <c r="C68" s="166" t="s">
        <v>64</v>
      </c>
      <c r="D68" s="169"/>
    </row>
    <row r="69" spans="1:4" ht="15" customHeight="1" thickBot="1">
      <c r="A69" s="168">
        <v>5</v>
      </c>
      <c r="B69" s="167"/>
      <c r="C69" s="166" t="s">
        <v>33</v>
      </c>
      <c r="D69" s="169"/>
    </row>
    <row r="70" spans="1:4" ht="15" customHeight="1" thickBot="1">
      <c r="A70" s="168">
        <v>6</v>
      </c>
      <c r="B70" s="167"/>
      <c r="C70" s="166" t="s">
        <v>237</v>
      </c>
      <c r="D70" s="169"/>
    </row>
    <row r="71" spans="1:4" s="152" customFormat="1" ht="15" customHeight="1" thickBot="1">
      <c r="A71" s="168">
        <v>7</v>
      </c>
      <c r="B71" s="167"/>
      <c r="C71" s="166" t="s">
        <v>54</v>
      </c>
      <c r="D71" s="165">
        <f>SUM(D72:D73)</f>
        <v>0</v>
      </c>
    </row>
    <row r="72" spans="1:4" ht="15" customHeight="1">
      <c r="A72" s="160"/>
      <c r="B72" s="159">
        <v>1</v>
      </c>
      <c r="C72" s="158" t="s">
        <v>55</v>
      </c>
      <c r="D72" s="157"/>
    </row>
    <row r="73" spans="1:4" ht="15" customHeight="1">
      <c r="A73" s="160"/>
      <c r="B73" s="159">
        <v>2</v>
      </c>
      <c r="C73" s="158" t="s">
        <v>184</v>
      </c>
      <c r="D73" s="157"/>
    </row>
    <row r="74" spans="1:4" ht="15" customHeight="1">
      <c r="A74" s="164">
        <v>8</v>
      </c>
      <c r="B74" s="163"/>
      <c r="C74" s="162" t="s">
        <v>183</v>
      </c>
      <c r="D74" s="161">
        <f>SUM(D75:D76)</f>
        <v>34662078</v>
      </c>
    </row>
    <row r="75" spans="1:4" ht="15" customHeight="1">
      <c r="A75" s="160"/>
      <c r="B75" s="159">
        <v>1</v>
      </c>
      <c r="C75" s="158" t="s">
        <v>318</v>
      </c>
      <c r="D75" s="157">
        <f>'3.2.a. sz. mell.'!D23</f>
        <v>29125675</v>
      </c>
    </row>
    <row r="76" spans="1:4" s="152" customFormat="1" ht="13.5" thickBot="1">
      <c r="A76" s="156"/>
      <c r="B76" s="155">
        <v>2</v>
      </c>
      <c r="C76" s="154" t="s">
        <v>319</v>
      </c>
      <c r="D76" s="153">
        <v>5536403</v>
      </c>
    </row>
    <row r="77" spans="1:4" ht="19.5" customHeight="1" thickBot="1">
      <c r="A77" s="151"/>
      <c r="B77" s="150"/>
      <c r="C77" s="149" t="s">
        <v>182</v>
      </c>
      <c r="D77" s="148">
        <f>D50+D58+D62+D68+D69+D70+D71+D74</f>
        <v>130075010</v>
      </c>
    </row>
    <row r="78" spans="1:4" ht="13.5" thickBot="1">
      <c r="A78" s="147"/>
      <c r="B78" s="146"/>
      <c r="C78" s="146"/>
      <c r="D78" s="146"/>
    </row>
    <row r="79" spans="1:4" ht="16.5" thickBot="1">
      <c r="A79" s="145" t="s">
        <v>181</v>
      </c>
      <c r="B79" s="144"/>
      <c r="C79" s="143"/>
      <c r="D79" s="142">
        <v>7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99" r:id="rId1"/>
  <rowBreaks count="1" manualBreakCount="1">
    <brk id="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D30" sqref="D3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29" customFormat="1" ht="21" customHeight="1" thickBot="1">
      <c r="A1" s="232"/>
      <c r="B1" s="231"/>
      <c r="C1" s="231"/>
      <c r="D1" s="230" t="s">
        <v>244</v>
      </c>
    </row>
    <row r="2" spans="1:4" s="220" customFormat="1" ht="15.75">
      <c r="A2" s="228" t="s">
        <v>223</v>
      </c>
      <c r="B2" s="227"/>
      <c r="C2" s="226" t="s">
        <v>243</v>
      </c>
      <c r="D2" s="225"/>
    </row>
    <row r="3" spans="1:4" s="220" customFormat="1" ht="16.5" thickBot="1">
      <c r="A3" s="224" t="s">
        <v>222</v>
      </c>
      <c r="B3" s="223"/>
      <c r="C3" s="262" t="s">
        <v>230</v>
      </c>
      <c r="D3" s="261" t="s">
        <v>229</v>
      </c>
    </row>
    <row r="4" spans="1:4" s="217" customFormat="1" ht="21" customHeight="1" thickBot="1">
      <c r="A4" s="219"/>
      <c r="B4" s="219"/>
      <c r="C4" s="219"/>
      <c r="D4" s="218" t="s">
        <v>378</v>
      </c>
    </row>
    <row r="5" spans="1:4" ht="38.25">
      <c r="A5" s="216" t="s">
        <v>219</v>
      </c>
      <c r="B5" s="215" t="s">
        <v>218</v>
      </c>
      <c r="C5" s="544" t="s">
        <v>217</v>
      </c>
      <c r="D5" s="546" t="s">
        <v>216</v>
      </c>
    </row>
    <row r="6" spans="1:4" ht="13.5" thickBot="1">
      <c r="A6" s="260" t="s">
        <v>215</v>
      </c>
      <c r="B6" s="259"/>
      <c r="C6" s="545"/>
      <c r="D6" s="547"/>
    </row>
    <row r="7" spans="1:4" s="8" customFormat="1" ht="16.5" thickBot="1">
      <c r="A7" s="212">
        <v>1</v>
      </c>
      <c r="B7" s="211">
        <v>2</v>
      </c>
      <c r="C7" s="211">
        <v>3</v>
      </c>
      <c r="D7" s="210">
        <v>4</v>
      </c>
    </row>
    <row r="8" spans="1:4" s="243" customFormat="1" ht="15.75" customHeight="1" thickBot="1">
      <c r="A8" s="247"/>
      <c r="B8" s="246"/>
      <c r="C8" s="245" t="s">
        <v>24</v>
      </c>
      <c r="D8" s="244"/>
    </row>
    <row r="9" spans="1:4" s="152" customFormat="1" ht="15" customHeight="1" thickBot="1">
      <c r="A9" s="168">
        <v>1</v>
      </c>
      <c r="B9" s="167"/>
      <c r="C9" s="166" t="s">
        <v>214</v>
      </c>
      <c r="D9" s="191">
        <f>SUM(D10:D15)</f>
        <v>305000</v>
      </c>
    </row>
    <row r="10" spans="1:4" ht="15" customHeight="1">
      <c r="A10" s="160"/>
      <c r="B10" s="159">
        <v>1</v>
      </c>
      <c r="C10" s="158" t="s">
        <v>213</v>
      </c>
      <c r="D10" s="157"/>
    </row>
    <row r="11" spans="1:4" ht="15" customHeight="1">
      <c r="A11" s="160"/>
      <c r="B11" s="159">
        <v>2</v>
      </c>
      <c r="C11" s="158" t="s">
        <v>212</v>
      </c>
      <c r="D11" s="157"/>
    </row>
    <row r="12" spans="1:4" ht="15" customHeight="1">
      <c r="A12" s="160"/>
      <c r="B12" s="159">
        <v>3</v>
      </c>
      <c r="C12" s="158" t="s">
        <v>211</v>
      </c>
      <c r="D12" s="157">
        <v>240000</v>
      </c>
    </row>
    <row r="13" spans="1:4" ht="15" customHeight="1">
      <c r="A13" s="160"/>
      <c r="B13" s="159">
        <v>4</v>
      </c>
      <c r="C13" s="158" t="s">
        <v>402</v>
      </c>
      <c r="D13" s="157">
        <v>65000</v>
      </c>
    </row>
    <row r="14" spans="1:4" ht="15" customHeight="1">
      <c r="A14" s="160"/>
      <c r="B14" s="159">
        <v>5</v>
      </c>
      <c r="C14" s="158" t="s">
        <v>209</v>
      </c>
      <c r="D14" s="157"/>
    </row>
    <row r="15" spans="1:4" ht="15" customHeight="1" thickBot="1">
      <c r="A15" s="173"/>
      <c r="B15" s="172">
        <v>6</v>
      </c>
      <c r="C15" s="171" t="s">
        <v>208</v>
      </c>
      <c r="D15" s="170"/>
    </row>
    <row r="16" spans="1:4" ht="15" customHeight="1" thickBot="1">
      <c r="A16" s="256">
        <v>3</v>
      </c>
      <c r="B16" s="258">
        <v>1</v>
      </c>
      <c r="C16" s="255" t="s">
        <v>205</v>
      </c>
      <c r="D16" s="254"/>
    </row>
    <row r="17" spans="1:4" s="152" customFormat="1" ht="15" customHeight="1" thickBot="1">
      <c r="A17" s="168">
        <v>5</v>
      </c>
      <c r="B17" s="167"/>
      <c r="C17" s="166" t="s">
        <v>228</v>
      </c>
      <c r="D17" s="165">
        <f>SUM(D18:D19)</f>
        <v>0</v>
      </c>
    </row>
    <row r="18" spans="1:4" ht="15" customHeight="1">
      <c r="A18" s="160"/>
      <c r="B18" s="159">
        <v>1</v>
      </c>
      <c r="C18" s="158" t="s">
        <v>227</v>
      </c>
      <c r="D18" s="157"/>
    </row>
    <row r="19" spans="1:4" ht="15" customHeight="1" thickBot="1">
      <c r="A19" s="173"/>
      <c r="B19" s="172">
        <v>2</v>
      </c>
      <c r="C19" s="171" t="s">
        <v>226</v>
      </c>
      <c r="D19" s="170"/>
    </row>
    <row r="20" spans="1:4" ht="15" customHeight="1" thickBot="1">
      <c r="A20" s="168">
        <v>7</v>
      </c>
      <c r="B20" s="257"/>
      <c r="C20" s="166" t="s">
        <v>193</v>
      </c>
      <c r="D20" s="191">
        <f>D21+D22</f>
        <v>48336</v>
      </c>
    </row>
    <row r="21" spans="1:4" ht="15" customHeight="1">
      <c r="A21" s="190"/>
      <c r="B21" s="189">
        <v>1</v>
      </c>
      <c r="C21" s="203" t="s">
        <v>192</v>
      </c>
      <c r="D21" s="187">
        <v>48336</v>
      </c>
    </row>
    <row r="22" spans="1:4" ht="15" customHeight="1">
      <c r="A22" s="160"/>
      <c r="B22" s="159">
        <v>2</v>
      </c>
      <c r="C22" s="158" t="s">
        <v>56</v>
      </c>
      <c r="D22" s="157"/>
    </row>
    <row r="23" spans="1:4" s="152" customFormat="1" ht="15" customHeight="1" thickBot="1">
      <c r="A23" s="482">
        <v>8</v>
      </c>
      <c r="B23" s="483">
        <v>1</v>
      </c>
      <c r="C23" s="484" t="s">
        <v>232</v>
      </c>
      <c r="D23" s="485">
        <v>29125675</v>
      </c>
    </row>
    <row r="24" spans="1:4" s="179" customFormat="1" ht="15" customHeight="1" thickBot="1">
      <c r="A24" s="253"/>
      <c r="B24" s="252"/>
      <c r="C24" s="180" t="s">
        <v>191</v>
      </c>
      <c r="D24" s="45">
        <f>D9+D16+D17+D20+D23</f>
        <v>29479011</v>
      </c>
    </row>
    <row r="25" spans="1:4" s="179" customFormat="1" ht="9.75" customHeight="1" thickBot="1">
      <c r="A25" s="251"/>
      <c r="B25" s="250"/>
      <c r="C25" s="249"/>
      <c r="D25" s="248"/>
    </row>
    <row r="26" spans="1:4" s="243" customFormat="1" ht="15" customHeight="1" thickBot="1">
      <c r="A26" s="247"/>
      <c r="B26" s="246"/>
      <c r="C26" s="245" t="s">
        <v>30</v>
      </c>
      <c r="D26" s="244"/>
    </row>
    <row r="27" spans="1:4" s="152" customFormat="1" ht="15" customHeight="1" thickBot="1">
      <c r="A27" s="168">
        <v>9</v>
      </c>
      <c r="B27" s="167"/>
      <c r="C27" s="166" t="s">
        <v>190</v>
      </c>
      <c r="D27" s="165">
        <f>SUM(D28:D34)</f>
        <v>28979011</v>
      </c>
    </row>
    <row r="28" spans="1:4" ht="15" customHeight="1">
      <c r="A28" s="160"/>
      <c r="B28" s="159">
        <v>1</v>
      </c>
      <c r="C28" s="203" t="s">
        <v>37</v>
      </c>
      <c r="D28" s="157">
        <v>18676880</v>
      </c>
    </row>
    <row r="29" spans="1:5" ht="15" customHeight="1">
      <c r="A29" s="160"/>
      <c r="B29" s="159">
        <v>2</v>
      </c>
      <c r="C29" s="158" t="s">
        <v>19</v>
      </c>
      <c r="D29" s="157">
        <v>3690131</v>
      </c>
      <c r="E29" s="2"/>
    </row>
    <row r="30" spans="1:4" ht="15" customHeight="1">
      <c r="A30" s="173"/>
      <c r="B30" s="172">
        <v>3</v>
      </c>
      <c r="C30" s="171" t="s">
        <v>20</v>
      </c>
      <c r="D30" s="170">
        <v>6612000</v>
      </c>
    </row>
    <row r="31" spans="1:4" s="152" customFormat="1" ht="15" customHeight="1">
      <c r="A31" s="160"/>
      <c r="B31" s="159">
        <v>4</v>
      </c>
      <c r="C31" s="158" t="s">
        <v>62</v>
      </c>
      <c r="D31" s="157"/>
    </row>
    <row r="32" spans="1:4" s="152" customFormat="1" ht="15" customHeight="1">
      <c r="A32" s="186"/>
      <c r="B32" s="185">
        <v>5</v>
      </c>
      <c r="C32" s="158" t="s">
        <v>225</v>
      </c>
      <c r="D32" s="183"/>
    </row>
    <row r="33" spans="1:4" ht="15" customHeight="1">
      <c r="A33" s="186"/>
      <c r="B33" s="185">
        <v>6</v>
      </c>
      <c r="C33" s="198" t="s">
        <v>188</v>
      </c>
      <c r="D33" s="183"/>
    </row>
    <row r="34" spans="1:4" ht="15" customHeight="1" thickBot="1">
      <c r="A34" s="160"/>
      <c r="B34" s="159">
        <v>7</v>
      </c>
      <c r="C34" s="158" t="s">
        <v>21</v>
      </c>
      <c r="D34" s="157"/>
    </row>
    <row r="35" spans="1:4" s="152" customFormat="1" ht="15" customHeight="1" thickBot="1">
      <c r="A35" s="168">
        <v>10</v>
      </c>
      <c r="B35" s="167"/>
      <c r="C35" s="166" t="s">
        <v>187</v>
      </c>
      <c r="D35" s="165">
        <f>SUM(D36:D38)</f>
        <v>500000</v>
      </c>
    </row>
    <row r="36" spans="1:4" ht="15" customHeight="1">
      <c r="A36" s="160"/>
      <c r="B36" s="159">
        <v>1</v>
      </c>
      <c r="C36" s="158" t="s">
        <v>58</v>
      </c>
      <c r="D36" s="157"/>
    </row>
    <row r="37" spans="1:4" ht="15" customHeight="1">
      <c r="A37" s="160"/>
      <c r="B37" s="159">
        <v>2</v>
      </c>
      <c r="C37" s="158" t="s">
        <v>66</v>
      </c>
      <c r="D37" s="157"/>
    </row>
    <row r="38" spans="1:4" ht="15" customHeight="1">
      <c r="A38" s="160"/>
      <c r="B38" s="159">
        <v>3</v>
      </c>
      <c r="C38" s="158" t="s">
        <v>185</v>
      </c>
      <c r="D38" s="157">
        <v>500000</v>
      </c>
    </row>
    <row r="39" spans="1:4" ht="15" customHeight="1" thickBot="1">
      <c r="A39" s="242">
        <v>11</v>
      </c>
      <c r="B39" s="163"/>
      <c r="C39" s="241" t="s">
        <v>22</v>
      </c>
      <c r="D39" s="240">
        <f>D40+D41</f>
        <v>0</v>
      </c>
    </row>
    <row r="40" spans="1:4" ht="15" customHeight="1">
      <c r="A40" s="190"/>
      <c r="B40" s="189">
        <v>1</v>
      </c>
      <c r="C40" s="239" t="s">
        <v>32</v>
      </c>
      <c r="D40" s="187"/>
    </row>
    <row r="41" spans="1:4" ht="15" customHeight="1" thickBot="1">
      <c r="A41" s="238"/>
      <c r="B41" s="237">
        <v>2</v>
      </c>
      <c r="C41" s="154" t="s">
        <v>224</v>
      </c>
      <c r="D41" s="153"/>
    </row>
    <row r="42" spans="1:4" ht="15" customHeight="1" thickBot="1">
      <c r="A42" s="182"/>
      <c r="B42" s="181"/>
      <c r="C42" s="180" t="s">
        <v>182</v>
      </c>
      <c r="D42" s="45">
        <f>D27+D35+D39</f>
        <v>29479011</v>
      </c>
    </row>
    <row r="43" ht="9.75" customHeight="1" thickBot="1"/>
    <row r="44" spans="1:4" ht="13.5" thickBot="1">
      <c r="A44" s="236" t="s">
        <v>181</v>
      </c>
      <c r="B44" s="235"/>
      <c r="C44" s="234"/>
      <c r="D44" s="233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39.75" customHeight="1">
      <c r="A1" s="10" t="s">
        <v>34</v>
      </c>
      <c r="B1" s="9"/>
      <c r="C1" s="9"/>
      <c r="D1" s="9"/>
    </row>
    <row r="2" ht="14.25" thickBot="1">
      <c r="D2" s="22" t="s">
        <v>378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395</v>
      </c>
      <c r="C4" s="11" t="s">
        <v>35</v>
      </c>
      <c r="D4" s="100" t="s">
        <v>395</v>
      </c>
    </row>
    <row r="5" spans="1:4" ht="18" customHeight="1">
      <c r="A5" s="56" t="s">
        <v>36</v>
      </c>
      <c r="B5" s="27">
        <f>'1.sz.mell.'!C6</f>
        <v>5470800</v>
      </c>
      <c r="C5" s="38" t="s">
        <v>37</v>
      </c>
      <c r="D5" s="28">
        <f>'1.sz.mell.'!C65</f>
        <v>36855012</v>
      </c>
    </row>
    <row r="6" spans="1:4" ht="27.75" customHeight="1">
      <c r="A6" s="57" t="s">
        <v>69</v>
      </c>
      <c r="B6" s="30">
        <f>'1.sz.mell.'!C7</f>
        <v>20080000</v>
      </c>
      <c r="C6" s="35" t="s">
        <v>38</v>
      </c>
      <c r="D6" s="31">
        <f>'1.sz.mell.'!C66</f>
        <v>6964155</v>
      </c>
    </row>
    <row r="7" spans="1:4" ht="18" customHeight="1">
      <c r="A7" s="57" t="s">
        <v>61</v>
      </c>
      <c r="B7" s="30">
        <f>'1.sz.mell.'!C16</f>
        <v>44408190</v>
      </c>
      <c r="C7" s="35" t="s">
        <v>39</v>
      </c>
      <c r="D7" s="31">
        <f>'1.sz.mell.'!C67</f>
        <v>45322000</v>
      </c>
    </row>
    <row r="8" spans="1:4" ht="18" customHeight="1">
      <c r="A8" s="57" t="s">
        <v>122</v>
      </c>
      <c r="B8" s="30">
        <f>'1.sz.mell.'!C28</f>
        <v>21782125</v>
      </c>
      <c r="C8" s="36" t="s">
        <v>62</v>
      </c>
      <c r="D8" s="31"/>
    </row>
    <row r="9" spans="1:4" ht="22.5" customHeight="1">
      <c r="A9" s="57" t="s">
        <v>29</v>
      </c>
      <c r="B9" s="30"/>
      <c r="C9" s="35" t="s">
        <v>123</v>
      </c>
      <c r="D9" s="31">
        <f>'1.sz.mell.'!C69</f>
        <v>7186403</v>
      </c>
    </row>
    <row r="10" spans="1:4" ht="18" customHeight="1">
      <c r="A10" s="57" t="s">
        <v>157</v>
      </c>
      <c r="B10" s="30"/>
      <c r="C10" s="35" t="s">
        <v>40</v>
      </c>
      <c r="D10" s="31">
        <f>'1.sz.mell.'!C71</f>
        <v>4150000</v>
      </c>
    </row>
    <row r="11" spans="1:4" ht="26.25" customHeight="1">
      <c r="A11" s="57" t="s">
        <v>52</v>
      </c>
      <c r="B11" s="30"/>
      <c r="C11" s="35" t="s">
        <v>158</v>
      </c>
      <c r="D11" s="31"/>
    </row>
    <row r="12" spans="1:4" ht="18" customHeight="1">
      <c r="A12" s="57" t="s">
        <v>63</v>
      </c>
      <c r="B12" s="30">
        <f>'1.sz.mell.'!C49</f>
        <v>38687231</v>
      </c>
      <c r="C12" s="35" t="s">
        <v>41</v>
      </c>
      <c r="D12" s="31">
        <f>'1.sz.mell.'!C79</f>
        <v>2450776</v>
      </c>
    </row>
    <row r="13" spans="1:4" ht="18" customHeight="1">
      <c r="A13" s="37" t="s">
        <v>166</v>
      </c>
      <c r="B13" s="30"/>
      <c r="C13" s="35" t="s">
        <v>54</v>
      </c>
      <c r="D13" s="31"/>
    </row>
    <row r="14" spans="1:4" ht="18" customHeight="1">
      <c r="A14" s="37"/>
      <c r="B14" s="30"/>
      <c r="C14" s="37" t="s">
        <v>163</v>
      </c>
      <c r="D14" s="31"/>
    </row>
    <row r="15" spans="1:4" ht="18" customHeight="1">
      <c r="A15" s="37"/>
      <c r="B15" s="30"/>
      <c r="C15" s="37" t="s">
        <v>167</v>
      </c>
      <c r="D15" s="31"/>
    </row>
    <row r="16" spans="1:4" ht="18" customHeight="1">
      <c r="A16" s="37"/>
      <c r="B16" s="30"/>
      <c r="C16" s="37" t="s">
        <v>168</v>
      </c>
      <c r="D16" s="31"/>
    </row>
    <row r="17" spans="1:4" ht="18" customHeight="1">
      <c r="A17" s="37"/>
      <c r="B17" s="30"/>
      <c r="C17" s="37"/>
      <c r="D17" s="31"/>
    </row>
    <row r="18" spans="1:4" ht="18" customHeight="1">
      <c r="A18" s="37"/>
      <c r="B18" s="30"/>
      <c r="C18" s="37"/>
      <c r="D18" s="31"/>
    </row>
    <row r="19" spans="1:4" ht="18" customHeight="1" thickBot="1">
      <c r="A19" s="32"/>
      <c r="B19" s="33"/>
      <c r="C19" s="39"/>
      <c r="D19" s="34"/>
    </row>
    <row r="20" spans="1:4" ht="18" customHeight="1" thickBot="1">
      <c r="A20" s="43" t="s">
        <v>42</v>
      </c>
      <c r="B20" s="44">
        <f>SUM(B5:B19)</f>
        <v>130428346</v>
      </c>
      <c r="C20" s="43" t="s">
        <v>42</v>
      </c>
      <c r="D20" s="45">
        <f>SUM(D5:D19)</f>
        <v>102928346</v>
      </c>
    </row>
    <row r="21" spans="1:4" ht="18" customHeight="1" thickBot="1">
      <c r="A21" s="46" t="s">
        <v>43</v>
      </c>
      <c r="B21" s="47" t="str">
        <f>IF(((D20-B20)&gt;0),D20-B20,"----")</f>
        <v>----</v>
      </c>
      <c r="C21" s="46" t="s">
        <v>44</v>
      </c>
      <c r="D21" s="48">
        <f>IF(((B20-D20)&gt;0),B20-D20,"----")</f>
        <v>27500000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2.75"/>
  <cols>
    <col min="1" max="1" width="45.875" style="3" customWidth="1"/>
    <col min="2" max="2" width="22.875" style="2" customWidth="1"/>
    <col min="3" max="3" width="45.875" style="2" customWidth="1"/>
    <col min="4" max="4" width="22.875" style="2" customWidth="1"/>
    <col min="5" max="16384" width="9.375" style="2" customWidth="1"/>
  </cols>
  <sheetData>
    <row r="1" spans="1:4" ht="47.25" customHeight="1">
      <c r="A1" s="10" t="s">
        <v>45</v>
      </c>
      <c r="B1" s="9"/>
      <c r="C1" s="9"/>
      <c r="D1" s="9"/>
    </row>
    <row r="2" ht="14.25" thickBot="1">
      <c r="D2" s="22" t="s">
        <v>378</v>
      </c>
    </row>
    <row r="3" spans="1:4" ht="24" customHeight="1" thickBot="1">
      <c r="A3" s="23" t="s">
        <v>24</v>
      </c>
      <c r="B3" s="24"/>
      <c r="C3" s="23" t="s">
        <v>30</v>
      </c>
      <c r="D3" s="25"/>
    </row>
    <row r="4" spans="1:4" s="5" customFormat="1" ht="35.25" customHeight="1" thickBot="1">
      <c r="A4" s="11" t="s">
        <v>35</v>
      </c>
      <c r="B4" s="4" t="s">
        <v>395</v>
      </c>
      <c r="C4" s="11" t="s">
        <v>35</v>
      </c>
      <c r="D4" s="100" t="s">
        <v>395</v>
      </c>
    </row>
    <row r="5" spans="1:4" ht="27.75" customHeight="1">
      <c r="A5" s="58" t="s">
        <v>50</v>
      </c>
      <c r="B5" s="26"/>
      <c r="C5" s="56" t="s">
        <v>58</v>
      </c>
      <c r="D5" s="28">
        <f>'1.sz.mell.'!C73</f>
        <v>16000000</v>
      </c>
    </row>
    <row r="6" spans="1:4" ht="27.75" customHeight="1">
      <c r="A6" s="57" t="s">
        <v>49</v>
      </c>
      <c r="B6" s="29"/>
      <c r="C6" s="57" t="s">
        <v>71</v>
      </c>
      <c r="D6" s="31"/>
    </row>
    <row r="7" spans="1:4" ht="27.75" customHeight="1">
      <c r="A7" s="57" t="s">
        <v>51</v>
      </c>
      <c r="B7" s="29"/>
      <c r="C7" s="57" t="s">
        <v>124</v>
      </c>
      <c r="D7" s="31"/>
    </row>
    <row r="8" spans="1:4" ht="21" customHeight="1">
      <c r="A8" s="57" t="s">
        <v>164</v>
      </c>
      <c r="B8" s="29"/>
      <c r="C8" s="57" t="s">
        <v>59</v>
      </c>
      <c r="D8" s="31"/>
    </row>
    <row r="9" spans="1:4" ht="21" customHeight="1">
      <c r="A9" s="57" t="s">
        <v>28</v>
      </c>
      <c r="B9" s="29"/>
      <c r="C9" s="57" t="s">
        <v>119</v>
      </c>
      <c r="D9" s="31">
        <f>'1.sz.mell.'!C77</f>
        <v>1500000</v>
      </c>
    </row>
    <row r="10" spans="1:4" ht="25.5" customHeight="1">
      <c r="A10" s="57" t="s">
        <v>238</v>
      </c>
      <c r="B10" s="30"/>
      <c r="C10" s="57" t="s">
        <v>22</v>
      </c>
      <c r="D10" s="31">
        <f>'1.sz.mell.'!C81</f>
        <v>10000000</v>
      </c>
    </row>
    <row r="11" spans="1:4" ht="24.75" customHeight="1">
      <c r="A11" s="57" t="s">
        <v>70</v>
      </c>
      <c r="B11" s="29"/>
      <c r="C11" s="57"/>
      <c r="D11" s="31"/>
    </row>
    <row r="12" spans="1:4" ht="27.75" customHeight="1">
      <c r="A12" s="57" t="s">
        <v>29</v>
      </c>
      <c r="B12" s="29"/>
      <c r="C12" s="37"/>
      <c r="D12" s="31"/>
    </row>
    <row r="13" spans="1:4" ht="21" customHeight="1">
      <c r="A13" s="57" t="s">
        <v>169</v>
      </c>
      <c r="B13" s="29"/>
      <c r="C13" s="37"/>
      <c r="D13" s="31"/>
    </row>
    <row r="14" spans="1:4" ht="21" customHeight="1">
      <c r="A14" s="57" t="s">
        <v>63</v>
      </c>
      <c r="B14" s="29"/>
      <c r="C14" s="37"/>
      <c r="D14" s="31"/>
    </row>
    <row r="15" spans="1:4" ht="21" customHeight="1" thickBot="1">
      <c r="A15" s="57"/>
      <c r="B15" s="29"/>
      <c r="C15" s="37"/>
      <c r="D15" s="31"/>
    </row>
    <row r="16" spans="1:4" ht="24" customHeight="1" thickBot="1">
      <c r="A16" s="43" t="s">
        <v>42</v>
      </c>
      <c r="B16" s="44">
        <f>SUM(B5:B15)</f>
        <v>0</v>
      </c>
      <c r="C16" s="43" t="s">
        <v>42</v>
      </c>
      <c r="D16" s="45">
        <f>SUM(D5:D15)</f>
        <v>27500000</v>
      </c>
    </row>
    <row r="17" spans="1:4" ht="23.25" customHeight="1" thickBot="1">
      <c r="A17" s="46" t="s">
        <v>43</v>
      </c>
      <c r="B17" s="47">
        <f>IF(((D16-B16)&gt;0),D16-B16,"----")</f>
        <v>27500000</v>
      </c>
      <c r="C17" s="46" t="s">
        <v>44</v>
      </c>
      <c r="D17" s="48" t="str">
        <f>IF(((B16-D16)&gt;0),B16-D16,"----")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7" sqref="B7"/>
    </sheetView>
  </sheetViews>
  <sheetFormatPr defaultColWidth="9.00390625" defaultRowHeight="12.75"/>
  <cols>
    <col min="1" max="1" width="47.875" style="282" customWidth="1"/>
    <col min="2" max="2" width="16.875" style="278" customWidth="1"/>
    <col min="3" max="4" width="12.875" style="278" customWidth="1"/>
    <col min="5" max="5" width="13.875" style="278" customWidth="1"/>
    <col min="6" max="16384" width="9.375" style="278" customWidth="1"/>
  </cols>
  <sheetData>
    <row r="1" s="273" customFormat="1" ht="21.75" customHeight="1" thickBot="1">
      <c r="A1" s="272"/>
    </row>
    <row r="2" spans="1:2" s="275" customFormat="1" ht="44.25" customHeight="1" thickBot="1">
      <c r="A2" s="548" t="s">
        <v>47</v>
      </c>
      <c r="B2" s="274" t="s">
        <v>393</v>
      </c>
    </row>
    <row r="3" spans="1:2" s="277" customFormat="1" ht="12" customHeight="1" thickBot="1">
      <c r="A3" s="549"/>
      <c r="B3" s="276" t="s">
        <v>241</v>
      </c>
    </row>
    <row r="4" spans="1:2" ht="18" customHeight="1">
      <c r="A4" s="450"/>
      <c r="B4" s="446"/>
    </row>
    <row r="5" spans="1:2" ht="18" customHeight="1">
      <c r="A5" s="451"/>
      <c r="B5" s="447"/>
    </row>
    <row r="6" spans="1:2" ht="18" customHeight="1">
      <c r="A6" s="452"/>
      <c r="B6" s="448"/>
    </row>
    <row r="7" spans="1:2" ht="18" customHeight="1">
      <c r="A7" s="453"/>
      <c r="B7" s="448"/>
    </row>
    <row r="8" spans="1:2" ht="18" customHeight="1">
      <c r="A8" s="452"/>
      <c r="B8" s="448"/>
    </row>
    <row r="9" spans="1:2" ht="18" customHeight="1">
      <c r="A9" s="452"/>
      <c r="B9" s="448"/>
    </row>
    <row r="10" spans="1:2" ht="18" customHeight="1">
      <c r="A10" s="452"/>
      <c r="B10" s="448"/>
    </row>
    <row r="11" spans="1:2" ht="18" customHeight="1">
      <c r="A11" s="452"/>
      <c r="B11" s="448"/>
    </row>
    <row r="12" spans="1:2" ht="18" customHeight="1">
      <c r="A12" s="452"/>
      <c r="B12" s="448"/>
    </row>
    <row r="13" spans="1:2" ht="18" customHeight="1">
      <c r="A13" s="452"/>
      <c r="B13" s="448"/>
    </row>
    <row r="14" spans="1:2" ht="18" customHeight="1">
      <c r="A14" s="452"/>
      <c r="B14" s="448"/>
    </row>
    <row r="15" spans="1:2" ht="18" customHeight="1" thickBot="1">
      <c r="A15" s="454"/>
      <c r="B15" s="449"/>
    </row>
    <row r="16" spans="1:2" s="281" customFormat="1" ht="19.5" customHeight="1" thickBot="1">
      <c r="A16" s="279" t="s">
        <v>42</v>
      </c>
      <c r="B16" s="280">
        <f>SUM(B4:B15)</f>
        <v>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7.875" style="269" customWidth="1"/>
    <col min="2" max="2" width="16.875" style="270" customWidth="1"/>
    <col min="3" max="4" width="12.875" style="270" customWidth="1"/>
    <col min="5" max="5" width="13.875" style="270" customWidth="1"/>
    <col min="6" max="16384" width="9.375" style="270" customWidth="1"/>
  </cols>
  <sheetData>
    <row r="1" ht="21.75" customHeight="1" thickBot="1"/>
    <row r="2" spans="1:2" s="271" customFormat="1" ht="48.75" customHeight="1" thickBot="1">
      <c r="A2" s="548" t="s">
        <v>370</v>
      </c>
      <c r="B2" s="274" t="s">
        <v>393</v>
      </c>
    </row>
    <row r="3" spans="1:2" ht="18" customHeight="1" thickBot="1">
      <c r="A3" s="549"/>
      <c r="B3" s="276" t="s">
        <v>241</v>
      </c>
    </row>
    <row r="4" spans="1:2" ht="18" customHeight="1">
      <c r="A4" s="456" t="s">
        <v>400</v>
      </c>
      <c r="B4" s="446">
        <v>3000000</v>
      </c>
    </row>
    <row r="5" spans="1:2" ht="18" customHeight="1">
      <c r="A5" s="457" t="s">
        <v>401</v>
      </c>
      <c r="B5" s="447">
        <v>13000000</v>
      </c>
    </row>
    <row r="6" spans="1:2" ht="18" customHeight="1">
      <c r="A6" s="457"/>
      <c r="B6" s="447"/>
    </row>
    <row r="7" spans="1:2" ht="18" customHeight="1">
      <c r="A7" s="457"/>
      <c r="B7" s="447"/>
    </row>
    <row r="8" spans="1:2" ht="18" customHeight="1">
      <c r="A8" s="458"/>
      <c r="B8" s="455"/>
    </row>
    <row r="9" spans="1:2" ht="18" customHeight="1">
      <c r="A9" s="458"/>
      <c r="B9" s="455"/>
    </row>
    <row r="10" spans="1:2" ht="18" customHeight="1">
      <c r="A10" s="458"/>
      <c r="B10" s="455"/>
    </row>
    <row r="11" spans="1:2" ht="18" customHeight="1">
      <c r="A11" s="452"/>
      <c r="B11" s="448"/>
    </row>
    <row r="12" spans="1:2" ht="18" customHeight="1">
      <c r="A12" s="452"/>
      <c r="B12" s="448"/>
    </row>
    <row r="13" spans="1:2" ht="18" customHeight="1">
      <c r="A13" s="452"/>
      <c r="B13" s="448"/>
    </row>
    <row r="14" spans="1:2" ht="18" customHeight="1">
      <c r="A14" s="452"/>
      <c r="B14" s="448"/>
    </row>
    <row r="15" spans="1:2" ht="18" customHeight="1" thickBot="1">
      <c r="A15" s="454"/>
      <c r="B15" s="449"/>
    </row>
    <row r="16" spans="1:2" ht="19.5" customHeight="1" thickBot="1">
      <c r="A16" s="279" t="s">
        <v>42</v>
      </c>
      <c r="B16" s="280">
        <f>SUM(B4:B15)</f>
        <v>16000000</v>
      </c>
    </row>
  </sheetData>
  <sheetProtection/>
  <mergeCells count="1">
    <mergeCell ref="A2:A3"/>
  </mergeCells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50" t="s">
        <v>378</v>
      </c>
      <c r="C1" s="550"/>
    </row>
    <row r="2" spans="1:3" s="8" customFormat="1" ht="22.5" customHeight="1" thickBot="1">
      <c r="A2" s="12" t="s">
        <v>162</v>
      </c>
      <c r="B2" s="132" t="s">
        <v>159</v>
      </c>
      <c r="C2" s="13" t="s">
        <v>160</v>
      </c>
    </row>
    <row r="3" spans="1:3" ht="18" customHeight="1">
      <c r="A3" s="40" t="s">
        <v>25</v>
      </c>
      <c r="B3" s="30">
        <f>'3.1. sz. mell'!D16</f>
        <v>20080000</v>
      </c>
      <c r="C3" s="134"/>
    </row>
    <row r="4" spans="1:3" ht="18" customHeight="1">
      <c r="A4" s="40" t="s">
        <v>255</v>
      </c>
      <c r="B4" s="30">
        <f>'2.sz.mell'!B7</f>
        <v>7715062</v>
      </c>
      <c r="C4" s="134"/>
    </row>
    <row r="5" spans="1:3" ht="18" customHeight="1">
      <c r="A5" s="40" t="s">
        <v>251</v>
      </c>
      <c r="B5" s="30">
        <f>'2.sz.mell'!B9</f>
        <v>3013000</v>
      </c>
      <c r="C5" s="134">
        <f>'3.1. sz. mell'!D57</f>
        <v>4150000</v>
      </c>
    </row>
    <row r="6" spans="1:3" ht="18" customHeight="1">
      <c r="A6" s="40" t="s">
        <v>239</v>
      </c>
      <c r="B6" s="30"/>
      <c r="C6" s="472"/>
    </row>
    <row r="7" spans="1:3" ht="18" customHeight="1">
      <c r="A7" s="40" t="s">
        <v>385</v>
      </c>
      <c r="B7" s="30">
        <v>13249428</v>
      </c>
      <c r="C7" s="472"/>
    </row>
    <row r="8" spans="1:3" ht="18" customHeight="1">
      <c r="A8" s="40" t="s">
        <v>257</v>
      </c>
      <c r="B8" s="30"/>
      <c r="C8" s="472">
        <f>'3.1. sz. mell'!D51+'3.1. sz. mell'!D52</f>
        <v>21452156</v>
      </c>
    </row>
    <row r="9" spans="1:3" ht="18" customHeight="1">
      <c r="A9" s="40" t="s">
        <v>256</v>
      </c>
      <c r="B9" s="30"/>
      <c r="C9" s="472">
        <f>'3.1. sz. mell'!D53</f>
        <v>38710000</v>
      </c>
    </row>
    <row r="10" spans="1:3" ht="18" customHeight="1">
      <c r="A10" s="40" t="s">
        <v>180</v>
      </c>
      <c r="B10" s="30"/>
      <c r="C10" s="472">
        <f>'3.1. sz. mell'!D76</f>
        <v>5536403</v>
      </c>
    </row>
    <row r="11" spans="1:3" ht="18" customHeight="1">
      <c r="A11" s="42" t="s">
        <v>178</v>
      </c>
      <c r="B11" s="30">
        <v>1610625</v>
      </c>
      <c r="C11" s="472"/>
    </row>
    <row r="12" spans="1:3" ht="18" customHeight="1">
      <c r="A12" s="42" t="s">
        <v>254</v>
      </c>
      <c r="B12" s="33">
        <f>'2.sz.mell'!B11</f>
        <v>1800000</v>
      </c>
      <c r="C12" s="471"/>
    </row>
    <row r="13" spans="1:3" ht="18" customHeight="1">
      <c r="A13" s="42" t="s">
        <v>245</v>
      </c>
      <c r="B13" s="33">
        <f>'2.sz.mell'!B8</f>
        <v>22130700</v>
      </c>
      <c r="C13" s="472">
        <f>'3.1. sz. mell'!D75</f>
        <v>29125675</v>
      </c>
    </row>
    <row r="14" spans="1:3" ht="18" customHeight="1">
      <c r="A14" s="42" t="s">
        <v>253</v>
      </c>
      <c r="B14" s="33">
        <v>600000</v>
      </c>
      <c r="C14" s="471"/>
    </row>
    <row r="15" spans="1:3" ht="18" customHeight="1">
      <c r="A15" s="42" t="s">
        <v>252</v>
      </c>
      <c r="B15" s="33">
        <v>50000</v>
      </c>
      <c r="C15" s="471"/>
    </row>
    <row r="16" spans="1:3" ht="18" customHeight="1">
      <c r="A16" s="42" t="s">
        <v>32</v>
      </c>
      <c r="B16" s="33"/>
      <c r="C16" s="472">
        <f>'1.sz.mell.'!C79</f>
        <v>2450776</v>
      </c>
    </row>
    <row r="17" spans="1:3" ht="24" customHeight="1">
      <c r="A17" s="42" t="s">
        <v>248</v>
      </c>
      <c r="B17" s="33">
        <v>4171500</v>
      </c>
      <c r="C17" s="134"/>
    </row>
    <row r="18" spans="1:3" s="8" customFormat="1" ht="22.5" customHeight="1">
      <c r="A18" s="139" t="s">
        <v>176</v>
      </c>
      <c r="B18" s="140">
        <f>SUM(B3:B17)</f>
        <v>74420315</v>
      </c>
      <c r="C18" s="141">
        <f>SUM(C3:C17)</f>
        <v>101425010</v>
      </c>
    </row>
    <row r="19" spans="1:3" ht="18" customHeight="1">
      <c r="A19" s="40" t="s">
        <v>246</v>
      </c>
      <c r="B19" s="30"/>
      <c r="C19" s="134"/>
    </row>
    <row r="20" spans="1:3" ht="18" customHeight="1">
      <c r="A20" s="42" t="s">
        <v>249</v>
      </c>
      <c r="B20" s="33">
        <v>16000000</v>
      </c>
      <c r="C20" s="134"/>
    </row>
    <row r="21" spans="1:3" ht="18" customHeight="1">
      <c r="A21" s="42" t="s">
        <v>161</v>
      </c>
      <c r="B21" s="33">
        <v>1015800</v>
      </c>
      <c r="C21" s="134"/>
    </row>
    <row r="22" spans="1:3" ht="18" customHeight="1">
      <c r="A22" s="42" t="s">
        <v>372</v>
      </c>
      <c r="B22" s="33"/>
      <c r="C22" s="134"/>
    </row>
    <row r="23" spans="1:3" ht="18" customHeight="1">
      <c r="A23" s="42" t="s">
        <v>373</v>
      </c>
      <c r="B23" s="33"/>
      <c r="C23" s="134">
        <v>16000000</v>
      </c>
    </row>
    <row r="24" spans="1:3" ht="18" customHeight="1">
      <c r="A24" s="42" t="s">
        <v>374</v>
      </c>
      <c r="B24" s="33"/>
      <c r="C24" s="134">
        <f>'3.1. sz. mell'!D61</f>
        <v>1000000</v>
      </c>
    </row>
    <row r="25" spans="1:3" ht="18" customHeight="1">
      <c r="A25" s="42" t="s">
        <v>369</v>
      </c>
      <c r="B25" s="33"/>
      <c r="C25" s="134">
        <v>1450000</v>
      </c>
    </row>
    <row r="26" spans="1:3" ht="18" customHeight="1">
      <c r="A26" s="42" t="s">
        <v>247</v>
      </c>
      <c r="B26" s="33"/>
      <c r="C26" s="134">
        <v>50000</v>
      </c>
    </row>
    <row r="27" spans="1:3" ht="18" customHeight="1">
      <c r="A27" s="42" t="s">
        <v>258</v>
      </c>
      <c r="B27" s="33"/>
      <c r="C27" s="134"/>
    </row>
    <row r="28" spans="1:3" ht="18" customHeight="1">
      <c r="A28" s="42" t="s">
        <v>179</v>
      </c>
      <c r="B28" s="33"/>
      <c r="C28" s="134">
        <v>150000</v>
      </c>
    </row>
    <row r="29" spans="1:3" ht="18" customHeight="1">
      <c r="A29" s="42" t="s">
        <v>46</v>
      </c>
      <c r="B29" s="33"/>
      <c r="C29" s="134">
        <f>'1.sz.mell.'!C81</f>
        <v>10000000</v>
      </c>
    </row>
    <row r="30" spans="1:3" s="136" customFormat="1" ht="18" customHeight="1">
      <c r="A30" s="137" t="s">
        <v>177</v>
      </c>
      <c r="B30" s="138">
        <f>SUM(B19:B29)</f>
        <v>17015800</v>
      </c>
      <c r="C30" s="283">
        <f>SUM(C19:C29)</f>
        <v>28650000</v>
      </c>
    </row>
    <row r="31" spans="1:3" ht="18" customHeight="1" thickBot="1">
      <c r="A31" s="42" t="s">
        <v>250</v>
      </c>
      <c r="B31" s="33">
        <f>'3.1. sz. mell'!D44</f>
        <v>38638895</v>
      </c>
      <c r="C31" s="134"/>
    </row>
    <row r="32" spans="1:3" ht="18" customHeight="1" thickBot="1">
      <c r="A32" s="59" t="s">
        <v>42</v>
      </c>
      <c r="B32" s="133">
        <f>B18+B30+B31</f>
        <v>130075010</v>
      </c>
      <c r="C32" s="45">
        <f>C18+C30</f>
        <v>130075010</v>
      </c>
    </row>
    <row r="33" ht="19.5" customHeight="1"/>
    <row r="34" ht="21.75" customHeight="1"/>
    <row r="35" ht="21" customHeight="1">
      <c r="A35" s="1"/>
    </row>
    <row r="36" ht="19.5" customHeight="1">
      <c r="A36" s="1"/>
    </row>
    <row r="37" ht="21" customHeight="1">
      <c r="A37" s="1"/>
    </row>
    <row r="38" ht="20.25" customHeight="1">
      <c r="A38" s="1"/>
    </row>
    <row r="39" ht="21" customHeight="1">
      <c r="A39" s="1"/>
    </row>
    <row r="40" ht="19.5" customHeight="1">
      <c r="A40" s="1"/>
    </row>
    <row r="41" ht="22.5" customHeight="1">
      <c r="A41" s="1"/>
    </row>
    <row r="42" ht="18.75" customHeight="1">
      <c r="A42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2018. évi előirányzata&amp;R&amp;"Times New Roman CE,Félkövér"&amp;12
 8/1.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2018-02-16T12:05:52Z</cp:lastPrinted>
  <dcterms:created xsi:type="dcterms:W3CDTF">1999-10-30T10:30:45Z</dcterms:created>
  <dcterms:modified xsi:type="dcterms:W3CDTF">2018-03-09T08:43:07Z</dcterms:modified>
  <cp:category/>
  <cp:version/>
  <cp:contentType/>
  <cp:contentStatus/>
</cp:coreProperties>
</file>