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1.1.sz.mell." sheetId="1" r:id="rId1"/>
    <sheet name="1.2.sz.mell." sheetId="2" r:id="rId2"/>
    <sheet name="1.3.sz.mell." sheetId="3" r:id="rId3"/>
    <sheet name="1.4.sz.mell." sheetId="4" r:id="rId4"/>
    <sheet name="2.sz.mell  " sheetId="5" r:id="rId5"/>
    <sheet name="3" sheetId="6" r:id="rId6"/>
    <sheet name="4" sheetId="7" r:id="rId7"/>
    <sheet name="5" sheetId="8" r:id="rId8"/>
    <sheet name="6." sheetId="9" r:id="rId9"/>
    <sheet name="7A" sheetId="10" r:id="rId10"/>
    <sheet name="7B" sheetId="11" r:id="rId11"/>
    <sheet name="8." sheetId="12" r:id="rId12"/>
    <sheet name="9." sheetId="13" r:id="rId13"/>
    <sheet name="10." sheetId="14" r:id="rId14"/>
    <sheet name="11" sheetId="15" r:id="rId15"/>
  </sheets>
  <definedNames>
    <definedName name="_xlnm.Print_Area" localSheetId="0">'1.1.sz.mell.'!$A$1:$F$132</definedName>
    <definedName name="_xlnm.Print_Area" localSheetId="1">'1.2.sz.mell.'!$A$1:$F$132</definedName>
    <definedName name="_xlnm.Print_Area" localSheetId="2">'1.3.sz.mell.'!$A$1:$F$132</definedName>
    <definedName name="_xlnm.Print_Area" localSheetId="3">'1.4.sz.mell.'!$A$1:$F$132</definedName>
    <definedName name="_xlnm.Print_Area" localSheetId="14">'11'!$A$1:$D$36</definedName>
  </definedNames>
  <calcPr fullCalcOnLoad="1"/>
</workbook>
</file>

<file path=xl/sharedStrings.xml><?xml version="1.0" encoding="utf-8"?>
<sst xmlns="http://schemas.openxmlformats.org/spreadsheetml/2006/main" count="1723" uniqueCount="648">
  <si>
    <t>Bevételek</t>
  </si>
  <si>
    <t>1.</t>
  </si>
  <si>
    <t>1.1.</t>
  </si>
  <si>
    <t>1.2.</t>
  </si>
  <si>
    <t>1.3.</t>
  </si>
  <si>
    <t>1.4.</t>
  </si>
  <si>
    <t>1.5.</t>
  </si>
  <si>
    <t>2.</t>
  </si>
  <si>
    <t>2.1.</t>
  </si>
  <si>
    <t>Elvonások és befizetések bevételei</t>
  </si>
  <si>
    <t>2.2.</t>
  </si>
  <si>
    <t>2.3.</t>
  </si>
  <si>
    <t>2.4.</t>
  </si>
  <si>
    <t>3.</t>
  </si>
  <si>
    <t>Közhatalmi bevételek</t>
  </si>
  <si>
    <t>4.</t>
  </si>
  <si>
    <t>4.1.</t>
  </si>
  <si>
    <t>4.2.</t>
  </si>
  <si>
    <t>4.3.</t>
  </si>
  <si>
    <t>5.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</si>
  <si>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</si>
  <si>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</si>
  <si>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</si>
  <si>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</si>
  <si>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</si>
  <si>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</si>
  <si>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</si>
  <si>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</si>
  <si>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</si>
  <si>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8.</t>
  </si>
  <si>
    <t>9.</t>
  </si>
  <si>
    <t>Költségvetési maradvány igénybevétele</t>
  </si>
  <si>
    <t>10.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</si>
  <si>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</si>
  <si>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</si>
  <si>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</si>
  <si>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</si>
  <si>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</si>
  <si>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</si>
  <si>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Beruházások</t>
  </si>
  <si>
    <t>Felújítások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</si>
  <si>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</si>
  <si>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</si>
  <si>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</si>
  <si>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</si>
  <si>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</si>
  <si>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6.1.</t>
  </si>
  <si>
    <t xml:space="preserve">   Forgatási célú belföldi értékpapírok vásárlása</t>
  </si>
  <si>
    <t>6.2.</t>
  </si>
  <si>
    <t xml:space="preserve">   Forgatási célú belföldi értékpapírok beváltása</t>
  </si>
  <si>
    <t>6.3.</t>
  </si>
  <si>
    <t xml:space="preserve">   Befektetési célú belföldi értékpapírok vásárlása</t>
  </si>
  <si>
    <t>6.4.</t>
  </si>
  <si>
    <t xml:space="preserve">   Befektetési célú belföldi értékpapírok beváltása</t>
  </si>
  <si>
    <t>Belföldi finanszírozás kiadásai (7.1. + … + 7.4.)</t>
  </si>
  <si>
    <t>7.1.</t>
  </si>
  <si>
    <t>Államháztartáson belüli megelőlegezések folyósítása</t>
  </si>
  <si>
    <t>7.2.</t>
  </si>
  <si>
    <t>Államháztartáson belüli megelőlegezések visszafizetése</t>
  </si>
  <si>
    <t>7.3.</t>
  </si>
  <si>
    <t xml:space="preserve"> Pénzeszközök betétként elhelyezése </t>
  </si>
  <si>
    <t>7.4.</t>
  </si>
  <si>
    <t xml:space="preserve"> Pénzügyi lízing kiadásai</t>
  </si>
  <si>
    <t>Külföldi finanszírozás kiadásai (6.1. + … + 6.4.)</t>
  </si>
  <si>
    <t>8.1.</t>
  </si>
  <si>
    <t xml:space="preserve"> Forgatási célú külföldi értékpapírok vásárlása</t>
  </si>
  <si>
    <t>8.2.</t>
  </si>
  <si>
    <t xml:space="preserve"> Befektetési célú külföldi értékpapírok beváltása</t>
  </si>
  <si>
    <t>8.3.</t>
  </si>
  <si>
    <t xml:space="preserve"> Külföldi értékpapírok beváltása</t>
  </si>
  <si>
    <t>8.4.</t>
  </si>
  <si>
    <t xml:space="preserve"> Külföldi hitelek, kölcsönök törlesztése</t>
  </si>
  <si>
    <t>FINANSZÍROZÁSI KIADÁSOK ÖSSZESEN: (5.+…+8.)</t>
  </si>
  <si>
    <t>KÖLTSÉGVETÉSI KIADÁSOK ÖSSZESEN (1+2+3)</t>
  </si>
  <si>
    <t>7.5.</t>
  </si>
  <si>
    <t>Központi, irányítószervi támogatás folyósítása</t>
  </si>
  <si>
    <t>B E V É T E L E K</t>
  </si>
  <si>
    <t>1. sz. táblázat</t>
  </si>
  <si>
    <t>Ezer forintban</t>
  </si>
  <si>
    <t>Sor-
szám</t>
  </si>
  <si>
    <t>Bevételi jogcím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</si>
  <si>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</si>
  <si>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</si>
  <si>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</si>
  <si>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</si>
  <si>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</si>
  <si>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</si>
  <si>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</si>
  <si>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</si>
  <si>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</si>
  <si>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</si>
  <si>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</si>
  <si>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</si>
  <si>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</si>
  <si>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</si>
  <si>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</si>
  <si>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</si>
  <si>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</si>
  <si>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</si>
  <si>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</si>
  <si>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</si>
  <si>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</si>
  <si>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</si>
  <si>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</si>
  <si>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</si>
  <si>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</si>
  <si>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</si>
  <si>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</si>
  <si>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</si>
  <si>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</si>
  <si>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</si>
  <si>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</si>
  <si>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Helyi adók  (4.1.1.+4.1.2.)</t>
  </si>
  <si>
    <t>4.1.1.</t>
  </si>
  <si>
    <t>- Vagyoni típusú adók</t>
  </si>
  <si>
    <t>4.1.2.</t>
  </si>
  <si>
    <t>- Termékek és szolgáltatások adói</t>
  </si>
  <si>
    <t>Gépjárműadó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</si>
  <si>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</si>
  <si>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</si>
  <si>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</si>
  <si>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</si>
  <si>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</si>
  <si>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</si>
  <si>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</si>
  <si>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</si>
  <si>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</si>
  <si>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</si>
  <si>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</si>
  <si>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</si>
  <si>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</si>
  <si>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</si>
  <si>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</si>
  <si>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</si>
  <si>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</si>
  <si>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</si>
  <si>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</si>
  <si>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</si>
  <si>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</si>
  <si>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</si>
  <si>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</si>
  <si>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</si>
  <si>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</si>
  <si>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</si>
  <si>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</si>
  <si>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</si>
  <si>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</si>
  <si>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</si>
  <si>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</si>
  <si>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</si>
  <si>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</si>
  <si>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</si>
  <si>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</si>
  <si>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</si>
  <si>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</si>
  <si>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</si>
  <si>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</si>
  <si>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</si>
  <si>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</si>
  <si>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</si>
  <si>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</si>
  <si>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</si>
  <si>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</si>
  <si>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</si>
  <si>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</si>
  <si>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</si>
  <si>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</si>
  <si>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</si>
  <si>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</si>
  <si>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</si>
  <si>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</si>
  <si>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</si>
  <si>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</si>
  <si>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</si>
  <si>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</si>
  <si>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</si>
  <si>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</si>
  <si>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</si>
  <si>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</si>
  <si>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</si>
  <si>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</si>
  <si>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</si>
  <si>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</si>
  <si>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</si>
  <si>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</si>
  <si>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</si>
  <si>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</si>
  <si>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</si>
  <si>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</si>
  <si>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</si>
  <si>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</si>
  <si>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</si>
  <si>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</si>
  <si>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</si>
  <si>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</si>
  <si>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</si>
  <si>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</si>
  <si>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</si>
  <si>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</si>
  <si>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</si>
  <si>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</si>
  <si>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</si>
  <si>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</si>
  <si>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</si>
  <si>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</si>
  <si>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</si>
  <si>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</si>
  <si>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1.5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</si>
  <si>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</si>
  <si>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</si>
  <si>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</si>
  <si>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Egyéb felhalmozási kiadások</t>
  </si>
  <si>
    <t>Tartalékok (3.1.+3.2.)</t>
  </si>
  <si>
    <t>Általános tartalék</t>
  </si>
  <si>
    <t>Céltartalék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</si>
  <si>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</si>
  <si>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</si>
  <si>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</si>
  <si>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</si>
  <si>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</si>
  <si>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visszatérítendő támogatások kölcsönök visszatér. ÁH-n kívülről</t>
  </si>
  <si>
    <t xml:space="preserve"> Ezer forintban !</t>
  </si>
  <si>
    <t>Megnevezés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</si>
  <si>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</si>
  <si>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</si>
  <si>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</si>
  <si>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</si>
  <si>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</si>
  <si>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</si>
  <si>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</si>
  <si>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</si>
  <si>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</si>
  <si>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</si>
  <si>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</si>
  <si>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</si>
  <si>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</si>
  <si>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</si>
  <si>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</si>
  <si>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</si>
  <si>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</si>
  <si>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</si>
  <si>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</si>
  <si>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</si>
  <si>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</si>
  <si>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</si>
  <si>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</si>
  <si>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</si>
  <si>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</si>
  <si>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</si>
  <si>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</si>
  <si>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</si>
  <si>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</si>
  <si>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</si>
  <si>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</si>
  <si>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</si>
  <si>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</si>
  <si>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</si>
  <si>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</si>
  <si>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</si>
  <si>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</si>
  <si>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</si>
  <si>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</si>
  <si>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</si>
  <si>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</si>
  <si>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</si>
  <si>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</si>
  <si>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</si>
  <si>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</si>
  <si>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</si>
  <si>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</si>
  <si>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</si>
  <si>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</si>
  <si>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</si>
  <si>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</si>
  <si>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</si>
  <si>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</si>
  <si>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</si>
  <si>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</si>
  <si>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</si>
  <si>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</si>
  <si>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</si>
  <si>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</si>
  <si>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</si>
  <si>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</si>
  <si>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</si>
  <si>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</si>
  <si>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</si>
  <si>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</si>
  <si>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</si>
  <si>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</si>
  <si>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</si>
  <si>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</si>
  <si>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</si>
  <si>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</si>
  <si>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</si>
  <si>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</si>
  <si>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</si>
  <si>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</si>
  <si>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</si>
  <si>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</si>
  <si>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KIADÁSOK MINDÖSSZESEN</t>
  </si>
  <si>
    <t>BEVÉTEL MINDÖSSZESEN</t>
  </si>
  <si>
    <t>29.</t>
  </si>
  <si>
    <t>Eredeti előirányzat</t>
  </si>
  <si>
    <t>Módosított előirányzat</t>
  </si>
  <si>
    <t>Teljesítés</t>
  </si>
  <si>
    <t>Teljesítés %-a</t>
  </si>
  <si>
    <t>Társulások működési támogatásai (1.1.+…+.1.6.)</t>
  </si>
  <si>
    <t>Társulások működési támogatásai</t>
  </si>
  <si>
    <t>I. Működési célú bevételek és kiadások mérlege
(Társulási szinten)</t>
  </si>
  <si>
    <t>II. Felhalmozási célú bevételek és kiadások mérlege
(Társulási szinten)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</si>
  <si>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</si>
  <si>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</si>
  <si>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</si>
  <si>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</si>
  <si>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</si>
  <si>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</si>
  <si>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</si>
  <si>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</si>
  <si>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</si>
  <si>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</si>
  <si>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</si>
  <si>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</si>
  <si>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</si>
  <si>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</si>
  <si>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</si>
  <si>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</si>
  <si>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</si>
  <si>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</si>
  <si>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</si>
  <si>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</si>
  <si>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</si>
  <si>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</si>
  <si>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</si>
  <si>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</si>
  <si>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</si>
  <si>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</si>
  <si>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</si>
  <si>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</si>
  <si>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</si>
  <si>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</si>
  <si>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</si>
  <si>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</si>
  <si>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</si>
  <si>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</si>
  <si>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</si>
  <si>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</si>
  <si>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</si>
  <si>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</si>
  <si>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Sorszám</t>
  </si>
  <si>
    <t>Gondozási Kp. Fenntartója</t>
  </si>
  <si>
    <t>Gondozási Központ</t>
  </si>
  <si>
    <t>Összesen:</t>
  </si>
  <si>
    <t>Ezer forintban !</t>
  </si>
  <si>
    <t>E S Z K Ö Z Ö K</t>
  </si>
  <si>
    <t>ESZKÖZÖK ÖSSZESEN</t>
  </si>
  <si>
    <t>F O R R Á S O K</t>
  </si>
  <si>
    <t>FORRÁSOK ÖSSZESEN</t>
  </si>
  <si>
    <t>BONYHÁDI GONDOZÁSI KÖZPONT FENNTARTÓJA
EGYSZERŰSÍTETT MÉRLEG 2014. ÉV</t>
  </si>
  <si>
    <t xml:space="preserve">A/I        Immateriális javak </t>
  </si>
  <si>
    <t xml:space="preserve">A/II      Tárgyi eszközök </t>
  </si>
  <si>
    <t>A/III     Befektetett pénzügyi eszközök</t>
  </si>
  <si>
    <t>A/IV     Koncesszióba, vagyonkezelésbe adott eszközök</t>
  </si>
  <si>
    <t>A) NEMZETI VAGYONBA TARTOZÓ BEFEKTETETT ESZKÖZÖK</t>
  </si>
  <si>
    <t>C) PÉNZESZKÖZÖK</t>
  </si>
  <si>
    <t>D/I        Költségvetési évben esedékes követelések</t>
  </si>
  <si>
    <t>D/II       Költségvetési évet követően esedékes követelések</t>
  </si>
  <si>
    <t>D/III      Követelés jellegű sajátos elszámolások</t>
  </si>
  <si>
    <t>D)  KÖVETELÉSEK (=D/I+D/II+D/III)</t>
  </si>
  <si>
    <t>E)  EGYÉB SAJÁTOS ESZKÖZOLDALI ELSZÁMOLÁSOK</t>
  </si>
  <si>
    <t>F)  AKTÍV IDŐBELI ELHATÁROLÁSOK</t>
  </si>
  <si>
    <t>G)  SAJÁT TŐKE (=G/I+…+G/VI)</t>
  </si>
  <si>
    <t>G/I        Nemzeti vagyon induláskori értéke</t>
  </si>
  <si>
    <t>G/V        Eszközök értékhelyesbítésének forrása</t>
  </si>
  <si>
    <t>G/II       Nemzeti vagyon változásai</t>
  </si>
  <si>
    <t>G/III      Egyéb eszközök induláskori értéke és változásai</t>
  </si>
  <si>
    <t>G/IV       Felhalmozott eredmény</t>
  </si>
  <si>
    <t>G/VI       Mérleg szerinti eredmény</t>
  </si>
  <si>
    <t>H)  KÖTELEZETTSÉGEK (=H/I+H/II+H/III)</t>
  </si>
  <si>
    <t>H/I        Költségvetési évben esedékes kötelezettségek</t>
  </si>
  <si>
    <t>H/II       Költségvetési évet követően esedékes kötelezettségek</t>
  </si>
  <si>
    <t>H/III      Kötelezettség jellegű sajátos elszámolások</t>
  </si>
  <si>
    <t>I)    EGYÉB SAJÁTOS FORRÁSOLDALI ELSZÁMOLÁSOK</t>
  </si>
  <si>
    <t>J)   KINCSTÁRI SZÁMLAVEZETÉSSEL KAPCSOLATOS ELSZÁMOLÁSOK</t>
  </si>
  <si>
    <t>K)  PASSZÍV IDŐBELI ELHATÁROLÁSOK</t>
  </si>
  <si>
    <t>B) NEMZETI VAGYONBA TARTOZÓ FORGÓESZKÖZÖK</t>
  </si>
  <si>
    <t xml:space="preserve">B/I        Készletek </t>
  </si>
  <si>
    <t>B/II       Értékpapírok</t>
  </si>
  <si>
    <t>30.</t>
  </si>
  <si>
    <t>31.</t>
  </si>
  <si>
    <t>Előző időszak</t>
  </si>
  <si>
    <t>Módosítások</t>
  </si>
  <si>
    <t>Tárgyidőszak</t>
  </si>
  <si>
    <t>Tárgyi időszak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</si>
  <si>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</si>
  <si>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</si>
  <si>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</si>
  <si>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</si>
  <si>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</si>
  <si>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</si>
  <si>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</si>
  <si>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</si>
  <si>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</si>
  <si>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</si>
  <si>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</si>
  <si>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</si>
  <si>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</si>
  <si>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</si>
  <si>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</si>
  <si>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</si>
  <si>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</si>
  <si>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</si>
  <si>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</si>
  <si>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20</t>
  </si>
  <si>
    <t>V        Személyi jellegű ráfordítások (=13+14+15) (20=17+...+19)</t>
  </si>
  <si>
    <t>21</t>
  </si>
  <si>
    <t>VI        Értékcsökkenési leírás</t>
  </si>
  <si>
    <t>22</t>
  </si>
  <si>
    <t>VII        Egyéb ráfordítások</t>
  </si>
  <si>
    <t>23</t>
  </si>
  <si>
    <t>A) TEVÉKENYSÉGEK EREDMÉNYE (=I±II+III-IV-V-VI-VII) (23=04±07+11-(16+20+21+22))</t>
  </si>
  <si>
    <t>24</t>
  </si>
  <si>
    <t>16        Kapott (járó) osztalék és részesedés</t>
  </si>
  <si>
    <t>25</t>
  </si>
  <si>
    <t>17        Kapott (járó) kamatok és kamatjellegű eredményszemléletű bevételek</t>
  </si>
  <si>
    <t>26</t>
  </si>
  <si>
    <t>18        Pénzügyi műveletek egyéb eredményszemléletű bevételei (&gt;=18a) (26&gt;=27)</t>
  </si>
  <si>
    <t>27</t>
  </si>
  <si>
    <t>18a        - ebből: árfolyamnyereség</t>
  </si>
  <si>
    <t>28</t>
  </si>
  <si>
    <t>VIII        Pénzügyi műveletek eredményszemléletű bevételei (=16+17+18) (28=24+...+26)</t>
  </si>
  <si>
    <t>29</t>
  </si>
  <si>
    <t>19        Fizetendő kamatok és kamatjellegű ráfordítások</t>
  </si>
  <si>
    <t>30</t>
  </si>
  <si>
    <t>20        Részesedések, értékpapírok, pénzeszközök értékvesztése</t>
  </si>
  <si>
    <t>31</t>
  </si>
  <si>
    <t>21        Pénzügyi műveletek egyéb ráfordításai (&gt;=21a) (31&gt;=32)</t>
  </si>
  <si>
    <t>32</t>
  </si>
  <si>
    <t>21a        - ebből: árfolyamveszteség</t>
  </si>
  <si>
    <t>33</t>
  </si>
  <si>
    <t>IX        Pénzügyi műveletek ráfordításai (=19+20+21) (33=29+...+31)</t>
  </si>
  <si>
    <t>34</t>
  </si>
  <si>
    <t>B)        PÉNZÜGYI MŰVELETEK EREDMÉNYE (=VIII-IX) (34=28-33)</t>
  </si>
  <si>
    <t>35</t>
  </si>
  <si>
    <t>C)        SZOKÁSOS EREDMÉNY (=±A±B) (35=±23±34)</t>
  </si>
  <si>
    <t>36</t>
  </si>
  <si>
    <t>22        Felhalmozási célú támogatások eredményszemléletű bevételei</t>
  </si>
  <si>
    <t>37</t>
  </si>
  <si>
    <t>23        Különféle rendkívüli eredményszemléletű bevételek</t>
  </si>
  <si>
    <t>38</t>
  </si>
  <si>
    <t>X        Rendkívüli eredményszemléletű bevételek (=22+23) (=36+37)</t>
  </si>
  <si>
    <t>39</t>
  </si>
  <si>
    <t>XI        Rendkívüli ráfordítások</t>
  </si>
  <si>
    <t>40</t>
  </si>
  <si>
    <t>D)        RENDKÍVÜLI EREDMÉNY(=X-XI) (40=38-39)</t>
  </si>
  <si>
    <t>41</t>
  </si>
  <si>
    <t>E)        MÉRLEG SZERINTI EREDMÉNY (=±C±D) (41=±35±40)</t>
  </si>
  <si>
    <t>PÉNZESZKÖZÖK VÁLTOZÁSÁNAK LEVEZETÉSE</t>
  </si>
  <si>
    <t>Sor-szám</t>
  </si>
  <si>
    <t>Összeg  ( E Ft )</t>
  </si>
  <si>
    <r>
      <t>Pénzkészlet 2014. január 1-jén
e</t>
    </r>
    <r>
      <rPr>
        <i/>
        <sz val="10"/>
        <rFont val="Times New Roman CE"/>
        <family val="0"/>
      </rPr>
      <t>bből:</t>
    </r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</si>
  <si>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</si>
  <si>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</si>
  <si>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</si>
  <si>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</si>
  <si>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r>
      <t>Záró pénzkészlet 2014. december 31-én
e</t>
    </r>
    <r>
      <rPr>
        <i/>
        <sz val="10"/>
        <rFont val="Times New Roman CE"/>
        <family val="0"/>
      </rPr>
      <t>bből:</t>
    </r>
  </si>
  <si>
    <t>VAGYONKIMUTATÁS
a könyvviteli mérlegben értékkel szereplő eszközökről
2014.</t>
  </si>
  <si>
    <t>Adatok: ezer forintban!</t>
  </si>
  <si>
    <t>ESZKÖZÖK</t>
  </si>
  <si>
    <t>Bruttó</t>
  </si>
  <si>
    <t xml:space="preserve">Könyv szerinti </t>
  </si>
  <si>
    <t>állományi érték</t>
  </si>
  <si>
    <t xml:space="preserve">A </t>
  </si>
  <si>
    <t>B</t>
  </si>
  <si>
    <t>C</t>
  </si>
  <si>
    <t>D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</si>
  <si>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</si>
  <si>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</si>
  <si>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</si>
  <si>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</si>
  <si>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</si>
  <si>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</si>
  <si>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</si>
  <si>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</si>
  <si>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</si>
  <si>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</si>
  <si>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</si>
  <si>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</si>
  <si>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</si>
  <si>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</si>
  <si>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</si>
  <si>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</si>
  <si>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</si>
  <si>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</si>
  <si>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</si>
  <si>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</si>
  <si>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</si>
  <si>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</si>
  <si>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</si>
  <si>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</si>
  <si>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</si>
  <si>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</si>
  <si>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</si>
  <si>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</si>
  <si>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</si>
  <si>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</si>
  <si>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</si>
  <si>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</si>
  <si>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</si>
  <si>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</si>
  <si>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</si>
  <si>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</si>
  <si>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</si>
  <si>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</si>
  <si>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</si>
  <si>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</si>
  <si>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</si>
  <si>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</si>
  <si>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</si>
  <si>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</si>
  <si>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</si>
  <si>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</si>
  <si>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</si>
  <si>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</si>
  <si>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</si>
  <si>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</si>
  <si>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</si>
  <si>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</si>
  <si>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</si>
  <si>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</si>
  <si>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</si>
  <si>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</si>
  <si>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</si>
  <si>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</si>
  <si>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</si>
  <si>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</si>
  <si>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</si>
  <si>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</si>
  <si>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</si>
  <si>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</si>
  <si>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</si>
  <si>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</si>
  <si>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</si>
  <si>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</si>
  <si>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</si>
  <si>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</si>
  <si>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</si>
  <si>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</si>
  <si>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</si>
  <si>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</si>
  <si>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</si>
  <si>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</si>
  <si>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</si>
  <si>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</si>
  <si>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</si>
  <si>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</si>
  <si>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</si>
  <si>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</si>
  <si>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</si>
  <si>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</si>
  <si>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</si>
  <si>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</si>
  <si>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</si>
  <si>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</si>
  <si>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</si>
  <si>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</si>
  <si>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</si>
  <si>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</si>
  <si>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</si>
  <si>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</si>
  <si>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</si>
  <si>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</si>
  <si>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</si>
  <si>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</si>
  <si>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</si>
  <si>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2014. év</t>
  </si>
  <si>
    <t>FORRÁSOK</t>
  </si>
  <si>
    <t>állományi 
érték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</si>
  <si>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</si>
  <si>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</si>
  <si>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</si>
  <si>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</si>
  <si>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</si>
  <si>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</si>
  <si>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</si>
  <si>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</si>
  <si>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</si>
  <si>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</si>
  <si>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</si>
  <si>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</si>
  <si>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FORRÁSOK ÖSSZESEN  (07+11+12+13)</t>
  </si>
  <si>
    <t>I) EGYÉB SAJÁTOS FORRÁSOLDALI ELSZÁMOLÁSOK</t>
  </si>
  <si>
    <t>J) KINCSTÁRI SZÁMLAVEZETÉSSEL KAPCSOLATOS ELSZÁMOLÁSOK</t>
  </si>
  <si>
    <t>K) PASSZÍV IDŐBELI ELHATÁROLÁSOK</t>
  </si>
  <si>
    <t>Kötelezettség
jogcíme</t>
  </si>
  <si>
    <t>Kötelezettség- 
vállalás 
éve</t>
  </si>
  <si>
    <t>2014. előtti teljesítés</t>
  </si>
  <si>
    <t>2014.
 évi teljesítés</t>
  </si>
  <si>
    <t>Kötelezettségek a következő években</t>
  </si>
  <si>
    <t>Összesen</t>
  </si>
  <si>
    <t>2015.</t>
  </si>
  <si>
    <t>2016.</t>
  </si>
  <si>
    <t>2017.</t>
  </si>
  <si>
    <t>2017. 
után</t>
  </si>
  <si>
    <t>10=(6+…+9)</t>
  </si>
  <si>
    <t>Beruházás feladatonként</t>
  </si>
  <si>
    <t>............................</t>
  </si>
  <si>
    <t>Felújítás célonként</t>
  </si>
  <si>
    <t>Egyéb</t>
  </si>
  <si>
    <t>Összesen (1+4+7+9+11)</t>
  </si>
  <si>
    <t>Terv</t>
  </si>
  <si>
    <t>Tény</t>
  </si>
  <si>
    <t>Ellátottak térítési díjának elengedése</t>
  </si>
  <si>
    <t>Ellátottak kártérítésének elengedése</t>
  </si>
  <si>
    <t>Helyiségek hasznosítása utáni kedvezmény, menteség</t>
  </si>
  <si>
    <t>Eszközök hasznosítása utáni kedvezmény, menteség</t>
  </si>
  <si>
    <t>Egyéb kedvezmény</t>
  </si>
  <si>
    <t>Adósság állomány alakulása lejárat, eszközök, bel- és külföldi hitelezők szerinti bontásban 
2014. december 31-én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</si>
  <si>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</si>
  <si>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</si>
  <si>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</si>
  <si>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</si>
  <si>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</si>
  <si>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</si>
  <si>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</si>
  <si>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</si>
  <si>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</si>
  <si>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</si>
  <si>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</si>
  <si>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</si>
  <si>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</si>
  <si>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</si>
  <si>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</si>
  <si>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</si>
  <si>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</si>
  <si>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</si>
  <si>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</si>
  <si>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</si>
  <si>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</si>
  <si>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</si>
  <si>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</si>
  <si>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</si>
  <si>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</si>
  <si>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No.</t>
  </si>
  <si>
    <t xml:space="preserve">2014. évi </t>
  </si>
  <si>
    <t>Intézmény*</t>
  </si>
  <si>
    <t>Záró engedélyezett létszám</t>
  </si>
  <si>
    <t>Átlagos statisztikai állományi létszám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</si>
</sst>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#.00"/>
    <numFmt numFmtId="166" formatCode="#,###__;\-\ #,###__"/>
    <numFmt numFmtId="167" formatCode="_-* #,##0\ _F_t_-;\-* #,##0\ _F_t_-;_-* &quot;-&quot;??\ _F_t_-;_-@_-"/>
    <numFmt numFmtId="168" formatCode="#,###__"/>
    <numFmt numFmtId="169" formatCode="00"/>
    <numFmt numFmtId="170" formatCode="#,###__;\-#,###__"/>
    <numFmt numFmtId="171" formatCode="#,###\ _F_t;\-#,###\ _F_t"/>
    <numFmt numFmtId="172" formatCode="_(* #,##0.00_);_(* \(#,##0.00\);_(* &quot;-&quot;??_);_(@_)"/>
  </numFmts>
  <fonts count="60">
    <font>
      <sz val="11"/>
      <color indexed="8"/>
      <name val="Calibri"/>
      <family val="2"/>
    </font>
    <font>
      <sz val="10"/>
      <name val="Times New Roman CE"/>
      <family val="0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12"/>
      <name val="Times New Roman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 CE"/>
      <family val="0"/>
    </font>
    <font>
      <sz val="8"/>
      <name val="Times New Roman"/>
      <family val="1"/>
    </font>
    <font>
      <b/>
      <sz val="12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MS Sans Serif"/>
      <family val="2"/>
    </font>
    <font>
      <b/>
      <sz val="12"/>
      <name val="Calibri"/>
      <family val="2"/>
    </font>
    <font>
      <b/>
      <i/>
      <sz val="12"/>
      <name val="Times New Roman CE"/>
      <family val="1"/>
    </font>
    <font>
      <sz val="12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"/>
      <family val="1"/>
    </font>
    <font>
      <b/>
      <sz val="12"/>
      <name val="Arial"/>
      <family val="2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i/>
      <sz val="10"/>
      <name val="Times New Roman CE"/>
      <family val="0"/>
    </font>
    <font>
      <sz val="10"/>
      <name val="Wingdings"/>
      <family val="0"/>
    </font>
    <font>
      <sz val="9"/>
      <name val="Times New Roman CE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11"/>
      <name val="Times New Roman CE"/>
      <family val="1"/>
    </font>
    <font>
      <b/>
      <sz val="6"/>
      <name val="Times New Roman CE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9" fillId="8" borderId="0" applyNumberFormat="0" applyBorder="0" applyAlignment="0" applyProtection="0"/>
    <xf numFmtId="0" fontId="59" fillId="3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1" fillId="3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55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5" borderId="7" applyNumberFormat="0" applyFont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59" fillId="13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2" borderId="0" applyNumberFormat="0" applyBorder="0" applyAlignment="0" applyProtection="0"/>
    <xf numFmtId="0" fontId="48" fillId="7" borderId="0" applyNumberFormat="0" applyBorder="0" applyAlignment="0" applyProtection="0"/>
    <xf numFmtId="0" fontId="52" fillId="9" borderId="8" applyNumberFormat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17" borderId="0" applyNumberFormat="0" applyBorder="0" applyAlignment="0" applyProtection="0"/>
    <xf numFmtId="0" fontId="50" fillId="10" borderId="0" applyNumberFormat="0" applyBorder="0" applyAlignment="0" applyProtection="0"/>
    <xf numFmtId="0" fontId="53" fillId="9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5">
    <xf numFmtId="0" fontId="0" fillId="0" borderId="0" xfId="0" applyAlignment="1">
      <alignment/>
    </xf>
    <xf numFmtId="164" fontId="6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7" fillId="0" borderId="11" xfId="65" applyFont="1" applyFill="1" applyBorder="1" applyAlignment="1" applyProtection="1">
      <alignment horizontal="left" vertical="center" wrapText="1" indent="1"/>
      <protection/>
    </xf>
    <xf numFmtId="164" fontId="7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3" xfId="65" applyFont="1" applyFill="1" applyBorder="1" applyAlignment="1" applyProtection="1">
      <alignment horizontal="left" vertical="center" wrapText="1" indent="1"/>
      <protection/>
    </xf>
    <xf numFmtId="0" fontId="6" fillId="0" borderId="14" xfId="65" applyFont="1" applyFill="1" applyBorder="1" applyAlignment="1" applyProtection="1">
      <alignment horizontal="left" vertical="center" wrapText="1" indent="1"/>
      <protection/>
    </xf>
    <xf numFmtId="164" fontId="7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6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0" xfId="61" applyNumberFormat="1" applyFill="1" applyAlignment="1" applyProtection="1">
      <alignment vertical="center" wrapText="1"/>
      <protection/>
    </xf>
    <xf numFmtId="0" fontId="6" fillId="0" borderId="17" xfId="65" applyFont="1" applyFill="1" applyBorder="1" applyAlignment="1" applyProtection="1">
      <alignment horizontal="center" vertical="center" wrapText="1"/>
      <protection/>
    </xf>
    <xf numFmtId="164" fontId="6" fillId="0" borderId="10" xfId="65" applyNumberFormat="1" applyFont="1" applyFill="1" applyBorder="1" applyAlignment="1" applyProtection="1">
      <alignment horizontal="right" vertical="center" wrapText="1" indent="1"/>
      <protection/>
    </xf>
    <xf numFmtId="164" fontId="7" fillId="0" borderId="18" xfId="6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9" xfId="65" applyFont="1" applyFill="1" applyBorder="1" applyAlignment="1" applyProtection="1">
      <alignment horizontal="left" vertical="center" wrapText="1" indent="1"/>
      <protection/>
    </xf>
    <xf numFmtId="164" fontId="6" fillId="0" borderId="10" xfId="65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65" applyFill="1" applyProtection="1">
      <alignment/>
      <protection/>
    </xf>
    <xf numFmtId="0" fontId="4" fillId="0" borderId="20" xfId="61" applyFont="1" applyFill="1" applyBorder="1" applyAlignment="1" applyProtection="1">
      <alignment horizontal="right" vertical="center"/>
      <protection/>
    </xf>
    <xf numFmtId="0" fontId="2" fillId="0" borderId="17" xfId="65" applyFont="1" applyFill="1" applyBorder="1" applyAlignment="1" applyProtection="1">
      <alignment horizontal="center" vertical="center" wrapText="1"/>
      <protection/>
    </xf>
    <xf numFmtId="0" fontId="2" fillId="0" borderId="14" xfId="65" applyFont="1" applyFill="1" applyBorder="1" applyAlignment="1" applyProtection="1">
      <alignment horizontal="center" vertical="center" wrapText="1"/>
      <protection/>
    </xf>
    <xf numFmtId="0" fontId="2" fillId="0" borderId="10" xfId="65" applyFont="1" applyFill="1" applyBorder="1" applyAlignment="1" applyProtection="1">
      <alignment horizontal="center" vertical="center" wrapText="1"/>
      <protection/>
    </xf>
    <xf numFmtId="0" fontId="6" fillId="0" borderId="21" xfId="65" applyFont="1" applyFill="1" applyBorder="1" applyAlignment="1" applyProtection="1">
      <alignment horizontal="center" vertical="center" wrapText="1"/>
      <protection/>
    </xf>
    <xf numFmtId="0" fontId="6" fillId="0" borderId="22" xfId="65" applyFont="1" applyFill="1" applyBorder="1" applyAlignment="1" applyProtection="1">
      <alignment horizontal="center" vertical="center" wrapText="1"/>
      <protection/>
    </xf>
    <xf numFmtId="0" fontId="6" fillId="0" borderId="23" xfId="65" applyFont="1" applyFill="1" applyBorder="1" applyAlignment="1" applyProtection="1">
      <alignment horizontal="center" vertical="center" wrapText="1"/>
      <protection/>
    </xf>
    <xf numFmtId="0" fontId="7" fillId="0" borderId="0" xfId="65" applyFont="1" applyFill="1" applyProtection="1">
      <alignment/>
      <protection/>
    </xf>
    <xf numFmtId="0" fontId="6" fillId="0" borderId="17" xfId="65" applyFont="1" applyFill="1" applyBorder="1" applyAlignment="1" applyProtection="1">
      <alignment horizontal="left" vertical="center" wrapText="1" indent="1"/>
      <protection/>
    </xf>
    <xf numFmtId="0" fontId="6" fillId="0" borderId="14" xfId="65" applyFont="1" applyFill="1" applyBorder="1" applyAlignment="1" applyProtection="1">
      <alignment horizontal="left" vertical="center" wrapText="1" indent="1"/>
      <protection/>
    </xf>
    <xf numFmtId="0" fontId="1" fillId="0" borderId="0" xfId="65" applyFont="1" applyFill="1" applyProtection="1">
      <alignment/>
      <protection/>
    </xf>
    <xf numFmtId="49" fontId="7" fillId="0" borderId="24" xfId="65" applyNumberFormat="1" applyFont="1" applyFill="1" applyBorder="1" applyAlignment="1" applyProtection="1">
      <alignment horizontal="left" vertical="center" wrapText="1" indent="1"/>
      <protection/>
    </xf>
    <xf numFmtId="0" fontId="12" fillId="0" borderId="13" xfId="61" applyFont="1" applyBorder="1" applyAlignment="1" applyProtection="1">
      <alignment horizontal="left" wrapText="1" indent="1"/>
      <protection/>
    </xf>
    <xf numFmtId="164" fontId="7" fillId="0" borderId="15" xfId="65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25" xfId="65" applyNumberFormat="1" applyFont="1" applyFill="1" applyBorder="1" applyAlignment="1" applyProtection="1">
      <alignment horizontal="left" vertical="center" wrapText="1" indent="1"/>
      <protection/>
    </xf>
    <xf numFmtId="0" fontId="12" fillId="0" borderId="11" xfId="61" applyFont="1" applyBorder="1" applyAlignment="1" applyProtection="1">
      <alignment horizontal="left" wrapText="1" indent="1"/>
      <protection/>
    </xf>
    <xf numFmtId="164" fontId="7" fillId="0" borderId="12" xfId="65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26" xfId="65" applyNumberFormat="1" applyFont="1" applyFill="1" applyBorder="1" applyAlignment="1" applyProtection="1">
      <alignment horizontal="left" vertical="center" wrapText="1" indent="1"/>
      <protection/>
    </xf>
    <xf numFmtId="0" fontId="12" fillId="0" borderId="27" xfId="61" applyFont="1" applyBorder="1" applyAlignment="1" applyProtection="1">
      <alignment horizontal="left" wrapText="1" indent="1"/>
      <protection/>
    </xf>
    <xf numFmtId="0" fontId="9" fillId="0" borderId="14" xfId="61" applyFont="1" applyBorder="1" applyAlignment="1" applyProtection="1">
      <alignment horizontal="left" vertical="center" wrapText="1" indent="1"/>
      <protection/>
    </xf>
    <xf numFmtId="164" fontId="7" fillId="0" borderId="28" xfId="65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65" applyNumberFormat="1" applyFont="1" applyFill="1" applyBorder="1" applyAlignment="1" applyProtection="1">
      <alignment horizontal="right" vertical="center" wrapText="1" indent="1"/>
      <protection/>
    </xf>
    <xf numFmtId="164" fontId="7" fillId="0" borderId="12" xfId="65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8" xfId="65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65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7" xfId="61" applyFont="1" applyBorder="1" applyAlignment="1" applyProtection="1">
      <alignment wrapText="1"/>
      <protection/>
    </xf>
    <xf numFmtId="0" fontId="12" fillId="0" borderId="27" xfId="61" applyFont="1" applyBorder="1" applyAlignment="1" applyProtection="1">
      <alignment wrapText="1"/>
      <protection/>
    </xf>
    <xf numFmtId="0" fontId="12" fillId="0" borderId="24" xfId="61" applyFont="1" applyBorder="1" applyAlignment="1" applyProtection="1">
      <alignment wrapText="1"/>
      <protection/>
    </xf>
    <xf numFmtId="0" fontId="12" fillId="0" borderId="25" xfId="61" applyFont="1" applyBorder="1" applyAlignment="1" applyProtection="1">
      <alignment wrapText="1"/>
      <protection/>
    </xf>
    <xf numFmtId="0" fontId="12" fillId="0" borderId="26" xfId="61" applyFont="1" applyBorder="1" applyAlignment="1" applyProtection="1">
      <alignment wrapText="1"/>
      <protection/>
    </xf>
    <xf numFmtId="164" fontId="6" fillId="0" borderId="10" xfId="65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4" xfId="61" applyFont="1" applyBorder="1" applyAlignment="1" applyProtection="1">
      <alignment wrapText="1"/>
      <protection/>
    </xf>
    <xf numFmtId="0" fontId="9" fillId="0" borderId="29" xfId="61" applyFont="1" applyBorder="1" applyAlignment="1" applyProtection="1">
      <alignment wrapText="1"/>
      <protection/>
    </xf>
    <xf numFmtId="0" fontId="9" fillId="0" borderId="30" xfId="61" applyFont="1" applyBorder="1" applyAlignment="1" applyProtection="1">
      <alignment wrapText="1"/>
      <protection/>
    </xf>
    <xf numFmtId="0" fontId="9" fillId="0" borderId="0" xfId="61" applyFont="1" applyBorder="1" applyAlignment="1" applyProtection="1">
      <alignment wrapText="1"/>
      <protection/>
    </xf>
    <xf numFmtId="164" fontId="6" fillId="0" borderId="0" xfId="65" applyNumberFormat="1" applyFont="1" applyFill="1" applyBorder="1" applyAlignment="1" applyProtection="1">
      <alignment horizontal="right" vertical="center" wrapText="1" indent="1"/>
      <protection/>
    </xf>
    <xf numFmtId="0" fontId="4" fillId="0" borderId="20" xfId="61" applyFont="1" applyFill="1" applyBorder="1" applyAlignment="1" applyProtection="1">
      <alignment horizontal="right"/>
      <protection/>
    </xf>
    <xf numFmtId="0" fontId="8" fillId="0" borderId="0" xfId="65" applyFill="1" applyAlignment="1" applyProtection="1">
      <alignment/>
      <protection/>
    </xf>
    <xf numFmtId="0" fontId="6" fillId="0" borderId="14" xfId="65" applyFont="1" applyFill="1" applyBorder="1" applyAlignment="1" applyProtection="1">
      <alignment horizontal="center" vertical="center" wrapText="1"/>
      <protection/>
    </xf>
    <xf numFmtId="0" fontId="6" fillId="0" borderId="10" xfId="65" applyFont="1" applyFill="1" applyBorder="1" applyAlignment="1" applyProtection="1">
      <alignment horizontal="center" vertical="center" wrapText="1"/>
      <protection/>
    </xf>
    <xf numFmtId="0" fontId="6" fillId="0" borderId="21" xfId="65" applyFont="1" applyFill="1" applyBorder="1" applyAlignment="1" applyProtection="1">
      <alignment horizontal="left" vertical="center" wrapText="1" indent="1"/>
      <protection/>
    </xf>
    <xf numFmtId="0" fontId="6" fillId="0" borderId="22" xfId="65" applyFont="1" applyFill="1" applyBorder="1" applyAlignment="1" applyProtection="1">
      <alignment vertical="center" wrapText="1"/>
      <protection/>
    </xf>
    <xf numFmtId="164" fontId="6" fillId="0" borderId="23" xfId="65" applyNumberFormat="1" applyFont="1" applyFill="1" applyBorder="1" applyAlignment="1" applyProtection="1">
      <alignment horizontal="right" vertical="center" wrapText="1" indent="1"/>
      <protection/>
    </xf>
    <xf numFmtId="49" fontId="7" fillId="0" borderId="31" xfId="65" applyNumberFormat="1" applyFont="1" applyFill="1" applyBorder="1" applyAlignment="1" applyProtection="1">
      <alignment horizontal="left" vertical="center" wrapText="1" indent="1"/>
      <protection/>
    </xf>
    <xf numFmtId="0" fontId="7" fillId="0" borderId="32" xfId="65" applyFont="1" applyFill="1" applyBorder="1" applyAlignment="1" applyProtection="1">
      <alignment horizontal="left" vertical="center" wrapText="1" indent="1"/>
      <protection/>
    </xf>
    <xf numFmtId="164" fontId="7" fillId="0" borderId="33" xfId="6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4" xfId="65" applyFont="1" applyFill="1" applyBorder="1" applyAlignment="1" applyProtection="1">
      <alignment horizontal="left" vertical="center" wrapText="1" indent="1"/>
      <protection/>
    </xf>
    <xf numFmtId="0" fontId="7" fillId="0" borderId="0" xfId="65" applyFont="1" applyFill="1" applyBorder="1" applyAlignment="1" applyProtection="1">
      <alignment horizontal="left" vertical="center" wrapText="1" indent="1"/>
      <protection/>
    </xf>
    <xf numFmtId="49" fontId="7" fillId="0" borderId="35" xfId="65" applyNumberFormat="1" applyFont="1" applyFill="1" applyBorder="1" applyAlignment="1" applyProtection="1">
      <alignment horizontal="left" vertical="center" wrapText="1" indent="1"/>
      <protection/>
    </xf>
    <xf numFmtId="0" fontId="6" fillId="0" borderId="14" xfId="65" applyFont="1" applyFill="1" applyBorder="1" applyAlignment="1" applyProtection="1">
      <alignment vertical="center" wrapText="1"/>
      <protection/>
    </xf>
    <xf numFmtId="0" fontId="7" fillId="0" borderId="27" xfId="65" applyFont="1" applyFill="1" applyBorder="1" applyAlignment="1" applyProtection="1">
      <alignment horizontal="left" vertical="center" wrapText="1" indent="1"/>
      <protection/>
    </xf>
    <xf numFmtId="0" fontId="12" fillId="0" borderId="27" xfId="61" applyFont="1" applyBorder="1" applyAlignment="1" applyProtection="1">
      <alignment horizontal="left" vertical="center" wrapText="1" indent="1"/>
      <protection/>
    </xf>
    <xf numFmtId="164" fontId="9" fillId="0" borderId="10" xfId="61" applyNumberFormat="1" applyFont="1" applyBorder="1" applyAlignment="1" applyProtection="1">
      <alignment horizontal="right" vertical="center" wrapText="1" indent="1"/>
      <protection/>
    </xf>
    <xf numFmtId="164" fontId="10" fillId="0" borderId="10" xfId="61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65" applyFont="1" applyFill="1" applyProtection="1">
      <alignment/>
      <protection/>
    </xf>
    <xf numFmtId="0" fontId="3" fillId="0" borderId="0" xfId="65" applyFont="1" applyFill="1" applyProtection="1">
      <alignment/>
      <protection/>
    </xf>
    <xf numFmtId="0" fontId="9" fillId="0" borderId="29" xfId="61" applyFont="1" applyBorder="1" applyAlignment="1" applyProtection="1">
      <alignment horizontal="left" vertical="center" wrapText="1" indent="1"/>
      <protection/>
    </xf>
    <xf numFmtId="0" fontId="10" fillId="0" borderId="30" xfId="61" applyFont="1" applyBorder="1" applyAlignment="1" applyProtection="1">
      <alignment horizontal="left" vertical="center" wrapText="1" indent="1"/>
      <protection/>
    </xf>
    <xf numFmtId="0" fontId="8" fillId="0" borderId="0" xfId="65" applyFont="1" applyFill="1" applyProtection="1">
      <alignment/>
      <protection/>
    </xf>
    <xf numFmtId="0" fontId="8" fillId="0" borderId="0" xfId="65" applyFont="1" applyFill="1" applyAlignment="1" applyProtection="1">
      <alignment horizontal="right" vertical="center" indent="1"/>
      <protection/>
    </xf>
    <xf numFmtId="0" fontId="8" fillId="0" borderId="0" xfId="65" applyFill="1" applyBorder="1" applyProtection="1">
      <alignment/>
      <protection/>
    </xf>
    <xf numFmtId="0" fontId="3" fillId="0" borderId="0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Border="1" applyAlignment="1" applyProtection="1">
      <alignment vertical="center" wrapText="1"/>
      <protection/>
    </xf>
    <xf numFmtId="164" fontId="3" fillId="0" borderId="0" xfId="65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61" applyNumberFormat="1" applyFont="1" applyFill="1" applyAlignment="1" applyProtection="1">
      <alignment horizontal="centerContinuous" vertical="center" wrapText="1"/>
      <protection/>
    </xf>
    <xf numFmtId="164" fontId="1" fillId="0" borderId="0" xfId="61" applyNumberFormat="1" applyFill="1" applyAlignment="1" applyProtection="1">
      <alignment horizontal="centerContinuous" vertical="center"/>
      <protection/>
    </xf>
    <xf numFmtId="164" fontId="1" fillId="0" borderId="0" xfId="61" applyNumberFormat="1" applyFill="1" applyAlignment="1" applyProtection="1">
      <alignment horizontal="center" vertical="center" wrapText="1"/>
      <protection/>
    </xf>
    <xf numFmtId="164" fontId="4" fillId="0" borderId="0" xfId="61" applyNumberFormat="1" applyFont="1" applyFill="1" applyAlignment="1" applyProtection="1">
      <alignment horizontal="right" vertical="center"/>
      <protection/>
    </xf>
    <xf numFmtId="164" fontId="2" fillId="0" borderId="17" xfId="61" applyNumberFormat="1" applyFont="1" applyFill="1" applyBorder="1" applyAlignment="1" applyProtection="1">
      <alignment horizontal="centerContinuous" vertical="center" wrapText="1"/>
      <protection/>
    </xf>
    <xf numFmtId="164" fontId="2" fillId="0" borderId="14" xfId="61" applyNumberFormat="1" applyFont="1" applyFill="1" applyBorder="1" applyAlignment="1" applyProtection="1">
      <alignment horizontal="centerContinuous" vertical="center" wrapText="1"/>
      <protection/>
    </xf>
    <xf numFmtId="164" fontId="2" fillId="0" borderId="10" xfId="61" applyNumberFormat="1" applyFont="1" applyFill="1" applyBorder="1" applyAlignment="1" applyProtection="1">
      <alignment horizontal="centerContinuous" vertical="center" wrapText="1"/>
      <protection/>
    </xf>
    <xf numFmtId="164" fontId="2" fillId="0" borderId="17" xfId="61" applyNumberFormat="1" applyFont="1" applyFill="1" applyBorder="1" applyAlignment="1" applyProtection="1">
      <alignment horizontal="center" vertical="center" wrapText="1"/>
      <protection/>
    </xf>
    <xf numFmtId="164" fontId="5" fillId="0" borderId="0" xfId="61" applyNumberFormat="1" applyFont="1" applyFill="1" applyAlignment="1" applyProtection="1">
      <alignment horizontal="center" vertical="center" wrapText="1"/>
      <protection/>
    </xf>
    <xf numFmtId="164" fontId="6" fillId="0" borderId="36" xfId="61" applyNumberFormat="1" applyFont="1" applyFill="1" applyBorder="1" applyAlignment="1" applyProtection="1">
      <alignment horizontal="center" vertical="center" wrapText="1"/>
      <protection/>
    </xf>
    <xf numFmtId="164" fontId="6" fillId="0" borderId="17" xfId="61" applyNumberFormat="1" applyFont="1" applyFill="1" applyBorder="1" applyAlignment="1" applyProtection="1">
      <alignment horizontal="center" vertical="center" wrapText="1"/>
      <protection/>
    </xf>
    <xf numFmtId="164" fontId="6" fillId="0" borderId="10" xfId="61" applyNumberFormat="1" applyFont="1" applyFill="1" applyBorder="1" applyAlignment="1" applyProtection="1">
      <alignment horizontal="center" vertical="center" wrapText="1"/>
      <protection/>
    </xf>
    <xf numFmtId="164" fontId="6" fillId="0" borderId="0" xfId="61" applyNumberFormat="1" applyFont="1" applyFill="1" applyAlignment="1" applyProtection="1">
      <alignment horizontal="center" vertical="center" wrapText="1"/>
      <protection/>
    </xf>
    <xf numFmtId="164" fontId="1" fillId="0" borderId="37" xfId="61" applyNumberFormat="1" applyFill="1" applyBorder="1" applyAlignment="1" applyProtection="1">
      <alignment horizontal="left" vertical="center" wrapText="1" indent="1"/>
      <protection/>
    </xf>
    <xf numFmtId="164" fontId="7" fillId="0" borderId="24" xfId="61" applyNumberFormat="1" applyFont="1" applyFill="1" applyBorder="1" applyAlignment="1" applyProtection="1">
      <alignment horizontal="left" vertical="center" wrapText="1" indent="1"/>
      <protection/>
    </xf>
    <xf numFmtId="164" fontId="7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8" xfId="61" applyNumberFormat="1" applyFill="1" applyBorder="1" applyAlignment="1" applyProtection="1">
      <alignment horizontal="left" vertical="center" wrapText="1" indent="1"/>
      <protection/>
    </xf>
    <xf numFmtId="164" fontId="7" fillId="0" borderId="25" xfId="61" applyNumberFormat="1" applyFont="1" applyFill="1" applyBorder="1" applyAlignment="1" applyProtection="1">
      <alignment horizontal="left" vertical="center" wrapText="1" indent="1"/>
      <protection/>
    </xf>
    <xf numFmtId="164" fontId="7" fillId="0" borderId="39" xfId="61" applyNumberFormat="1" applyFont="1" applyFill="1" applyBorder="1" applyAlignment="1" applyProtection="1">
      <alignment horizontal="left" vertical="center" wrapText="1" indent="1"/>
      <protection/>
    </xf>
    <xf numFmtId="164" fontId="7" fillId="0" borderId="25" xfId="61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0" xfId="61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6" xfId="61" applyNumberFormat="1" applyFont="1" applyFill="1" applyBorder="1" applyAlignment="1" applyProtection="1">
      <alignment horizontal="left" vertical="center" wrapText="1" indent="1"/>
      <protection/>
    </xf>
    <xf numFmtId="164" fontId="6" fillId="0" borderId="17" xfId="61" applyNumberFormat="1" applyFont="1" applyFill="1" applyBorder="1" applyAlignment="1" applyProtection="1">
      <alignment horizontal="left" vertical="center" wrapText="1" indent="1"/>
      <protection/>
    </xf>
    <xf numFmtId="164" fontId="1" fillId="0" borderId="40" xfId="61" applyNumberFormat="1" applyFont="1" applyFill="1" applyBorder="1" applyAlignment="1" applyProtection="1">
      <alignment horizontal="left" vertical="center" wrapText="1" indent="1"/>
      <protection/>
    </xf>
    <xf numFmtId="164" fontId="7" fillId="0" borderId="35" xfId="61" applyNumberFormat="1" applyFont="1" applyFill="1" applyBorder="1" applyAlignment="1" applyProtection="1">
      <alignment horizontal="left" vertical="center" wrapText="1" indent="1"/>
      <protection/>
    </xf>
    <xf numFmtId="164" fontId="7" fillId="0" borderId="25" xfId="61" applyNumberFormat="1" applyFont="1" applyFill="1" applyBorder="1" applyAlignment="1" applyProtection="1">
      <alignment horizontal="left" vertical="center" wrapText="1" indent="1"/>
      <protection/>
    </xf>
    <xf numFmtId="164" fontId="1" fillId="0" borderId="38" xfId="61" applyNumberFormat="1" applyFont="1" applyFill="1" applyBorder="1" applyAlignment="1" applyProtection="1">
      <alignment horizontal="left" vertical="center" wrapText="1" indent="1"/>
      <protection/>
    </xf>
    <xf numFmtId="164" fontId="5" fillId="0" borderId="17" xfId="61" applyNumberFormat="1" applyFont="1" applyFill="1" applyBorder="1" applyAlignment="1" applyProtection="1">
      <alignment horizontal="left" vertical="center" wrapText="1" indent="1"/>
      <protection/>
    </xf>
    <xf numFmtId="164" fontId="5" fillId="0" borderId="41" xfId="61" applyNumberFormat="1" applyFont="1" applyFill="1" applyBorder="1" applyAlignment="1" applyProtection="1">
      <alignment horizontal="right" vertical="center" wrapText="1" indent="1"/>
      <protection/>
    </xf>
    <xf numFmtId="164" fontId="1" fillId="0" borderId="40" xfId="61" applyNumberFormat="1" applyFill="1" applyBorder="1" applyAlignment="1" applyProtection="1">
      <alignment horizontal="left" vertical="center" wrapText="1" indent="1"/>
      <protection/>
    </xf>
    <xf numFmtId="164" fontId="7" fillId="0" borderId="35" xfId="61" applyNumberFormat="1" applyFont="1" applyFill="1" applyBorder="1" applyAlignment="1" applyProtection="1">
      <alignment horizontal="left" vertical="center" wrapText="1" indent="1"/>
      <protection/>
    </xf>
    <xf numFmtId="164" fontId="7" fillId="0" borderId="16" xfId="6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4" xfId="61" applyNumberFormat="1" applyFont="1" applyFill="1" applyBorder="1" applyAlignment="1" applyProtection="1">
      <alignment horizontal="left" vertical="center" wrapText="1" indent="1"/>
      <protection/>
    </xf>
    <xf numFmtId="164" fontId="7" fillId="0" borderId="24" xfId="61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24" xfId="61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65" applyFont="1" applyFill="1" applyAlignment="1" applyProtection="1">
      <alignment horizontal="center"/>
      <protection/>
    </xf>
    <xf numFmtId="164" fontId="2" fillId="0" borderId="42" xfId="61" applyNumberFormat="1" applyFont="1" applyFill="1" applyBorder="1" applyAlignment="1" applyProtection="1">
      <alignment horizontal="center" vertical="center" wrapText="1"/>
      <protection/>
    </xf>
    <xf numFmtId="164" fontId="2" fillId="0" borderId="43" xfId="61" applyNumberFormat="1" applyFont="1" applyFill="1" applyBorder="1" applyAlignment="1" applyProtection="1">
      <alignment horizontal="centerContinuous" vertical="center" wrapText="1"/>
      <protection/>
    </xf>
    <xf numFmtId="164" fontId="7" fillId="0" borderId="0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4" xfId="61" applyNumberFormat="1" applyFont="1" applyFill="1" applyBorder="1" applyAlignment="1" applyProtection="1">
      <alignment horizontal="center" vertical="center" wrapText="1"/>
      <protection/>
    </xf>
    <xf numFmtId="164" fontId="7" fillId="0" borderId="45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4" xfId="61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7" fillId="0" borderId="46" xfId="6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6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6" xfId="61" applyNumberFormat="1" applyFont="1" applyFill="1" applyBorder="1" applyAlignment="1" applyProtection="1">
      <alignment horizontal="right" vertical="center" wrapText="1" indent="1"/>
      <protection/>
    </xf>
    <xf numFmtId="164" fontId="7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7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6" xfId="61" applyNumberFormat="1" applyFont="1" applyFill="1" applyBorder="1" applyAlignment="1" applyProtection="1">
      <alignment horizontal="right" vertical="center" wrapText="1" indent="1"/>
      <protection/>
    </xf>
    <xf numFmtId="164" fontId="14" fillId="0" borderId="40" xfId="61" applyNumberFormat="1" applyFont="1" applyFill="1" applyBorder="1" applyAlignment="1" applyProtection="1">
      <alignment horizontal="right" vertical="center" wrapText="1" indent="1"/>
      <protection/>
    </xf>
    <xf numFmtId="164" fontId="7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8" xfId="61" applyNumberFormat="1" applyFont="1" applyFill="1" applyBorder="1" applyAlignment="1" applyProtection="1">
      <alignment horizontal="right" vertical="center" wrapText="1" indent="1"/>
      <protection/>
    </xf>
    <xf numFmtId="164" fontId="5" fillId="0" borderId="36" xfId="61" applyNumberFormat="1" applyFont="1" applyFill="1" applyBorder="1" applyAlignment="1" applyProtection="1">
      <alignment horizontal="right" vertical="center" wrapText="1" indent="1"/>
      <protection/>
    </xf>
    <xf numFmtId="164" fontId="14" fillId="0" borderId="48" xfId="61" applyNumberFormat="1" applyFont="1" applyFill="1" applyBorder="1" applyAlignment="1" applyProtection="1">
      <alignment horizontal="right" vertical="center" wrapText="1" indent="1"/>
      <protection/>
    </xf>
    <xf numFmtId="164" fontId="7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7" xfId="61" applyNumberFormat="1" applyFont="1" applyFill="1" applyBorder="1" applyAlignment="1" applyProtection="1">
      <alignment horizontal="right" vertical="center" wrapText="1" indent="1"/>
      <protection/>
    </xf>
    <xf numFmtId="164" fontId="7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2" xfId="61" applyNumberFormat="1" applyFont="1" applyFill="1" applyBorder="1" applyAlignment="1" applyProtection="1">
      <alignment horizontal="center" vertical="center" wrapText="1"/>
      <protection/>
    </xf>
    <xf numFmtId="164" fontId="7" fillId="0" borderId="49" xfId="61" applyNumberFormat="1" applyFont="1" applyFill="1" applyBorder="1" applyAlignment="1" applyProtection="1">
      <alignment horizontal="left" vertical="center" wrapText="1" indent="1"/>
      <protection/>
    </xf>
    <xf numFmtId="164" fontId="7" fillId="0" borderId="50" xfId="61" applyNumberFormat="1" applyFont="1" applyFill="1" applyBorder="1" applyAlignment="1" applyProtection="1">
      <alignment horizontal="left" vertical="center" wrapText="1" indent="1"/>
      <protection/>
    </xf>
    <xf numFmtId="164" fontId="7" fillId="0" borderId="50" xfId="61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51" xfId="61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42" xfId="61" applyNumberFormat="1" applyFont="1" applyFill="1" applyBorder="1" applyAlignment="1" applyProtection="1">
      <alignment horizontal="left" vertical="center" wrapText="1" indent="1"/>
      <protection/>
    </xf>
    <xf numFmtId="164" fontId="7" fillId="0" borderId="39" xfId="61" applyNumberFormat="1" applyFont="1" applyFill="1" applyBorder="1" applyAlignment="1" applyProtection="1">
      <alignment horizontal="left" vertical="center" wrapText="1" indent="1"/>
      <protection/>
    </xf>
    <xf numFmtId="164" fontId="7" fillId="0" borderId="50" xfId="61" applyNumberFormat="1" applyFont="1" applyFill="1" applyBorder="1" applyAlignment="1" applyProtection="1">
      <alignment horizontal="left" vertical="center" wrapText="1" indent="1"/>
      <protection/>
    </xf>
    <xf numFmtId="164" fontId="5" fillId="0" borderId="42" xfId="61" applyNumberFormat="1" applyFont="1" applyFill="1" applyBorder="1" applyAlignment="1" applyProtection="1">
      <alignment horizontal="left" vertical="center" wrapText="1" indent="1"/>
      <protection/>
    </xf>
    <xf numFmtId="164" fontId="7" fillId="0" borderId="39" xfId="61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9" xfId="61" applyNumberFormat="1" applyFont="1" applyFill="1" applyBorder="1" applyAlignment="1" applyProtection="1">
      <alignment horizontal="left" vertical="center" wrapText="1" indent="1"/>
      <protection/>
    </xf>
    <xf numFmtId="164" fontId="7" fillId="0" borderId="50" xfId="61" applyNumberFormat="1" applyFont="1" applyFill="1" applyBorder="1" applyAlignment="1" applyProtection="1">
      <alignment horizontal="left" vertical="center" wrapText="1" indent="2"/>
      <protection/>
    </xf>
    <xf numFmtId="164" fontId="7" fillId="0" borderId="52" xfId="61" applyNumberFormat="1" applyFont="1" applyFill="1" applyBorder="1" applyAlignment="1" applyProtection="1">
      <alignment horizontal="left" vertical="center" wrapText="1" indent="2"/>
      <protection/>
    </xf>
    <xf numFmtId="164" fontId="14" fillId="0" borderId="52" xfId="61" applyNumberFormat="1" applyFont="1" applyFill="1" applyBorder="1" applyAlignment="1" applyProtection="1">
      <alignment horizontal="left" vertical="center" wrapText="1" indent="1"/>
      <protection/>
    </xf>
    <xf numFmtId="164" fontId="7" fillId="0" borderId="49" xfId="61" applyNumberFormat="1" applyFont="1" applyFill="1" applyBorder="1" applyAlignment="1" applyProtection="1">
      <alignment horizontal="left" vertical="center" wrapText="1" indent="2"/>
      <protection/>
    </xf>
    <xf numFmtId="164" fontId="7" fillId="0" borderId="51" xfId="61" applyNumberFormat="1" applyFont="1" applyFill="1" applyBorder="1" applyAlignment="1" applyProtection="1">
      <alignment horizontal="left" vertical="center" wrapText="1" indent="2"/>
      <protection/>
    </xf>
    <xf numFmtId="165" fontId="7" fillId="0" borderId="12" xfId="65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10" xfId="65" applyNumberFormat="1" applyFont="1" applyFill="1" applyBorder="1" applyAlignment="1" applyProtection="1">
      <alignment horizontal="right" vertical="center" wrapText="1" indent="1"/>
      <protection/>
    </xf>
    <xf numFmtId="165" fontId="7" fillId="0" borderId="15" xfId="65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28" xfId="65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10" xfId="65" applyNumberFormat="1" applyFont="1" applyFill="1" applyBorder="1" applyAlignment="1" applyProtection="1">
      <alignment horizontal="right" vertical="center" wrapText="1" indent="1"/>
      <protection/>
    </xf>
    <xf numFmtId="165" fontId="7" fillId="0" borderId="15" xfId="65" applyNumberFormat="1" applyFont="1" applyFill="1" applyBorder="1" applyAlignment="1" applyProtection="1">
      <alignment horizontal="right" vertical="center" wrapText="1" indent="1"/>
      <protection/>
    </xf>
    <xf numFmtId="165" fontId="7" fillId="0" borderId="12" xfId="65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28" xfId="65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15" xfId="65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10" xfId="65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23" xfId="65" applyNumberFormat="1" applyFont="1" applyFill="1" applyBorder="1" applyAlignment="1" applyProtection="1">
      <alignment horizontal="right" vertical="center" wrapText="1" indent="1"/>
      <protection/>
    </xf>
    <xf numFmtId="165" fontId="7" fillId="0" borderId="33" xfId="65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18" xfId="65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10" xfId="61" applyNumberFormat="1" applyFont="1" applyBorder="1" applyAlignment="1" applyProtection="1">
      <alignment horizontal="right" vertical="center" wrapText="1" indent="1"/>
      <protection/>
    </xf>
    <xf numFmtId="165" fontId="10" fillId="0" borderId="10" xfId="61" applyNumberFormat="1" applyFont="1" applyBorder="1" applyAlignment="1" applyProtection="1" quotePrefix="1">
      <alignment horizontal="right" vertical="center" wrapText="1" indent="1"/>
      <protection/>
    </xf>
    <xf numFmtId="0" fontId="16" fillId="0" borderId="0" xfId="62">
      <alignment/>
      <protection/>
    </xf>
    <xf numFmtId="0" fontId="17" fillId="0" borderId="11" xfId="62" applyFont="1" applyBorder="1" applyAlignment="1">
      <alignment horizontal="center" vertical="top" wrapText="1"/>
      <protection/>
    </xf>
    <xf numFmtId="0" fontId="17" fillId="0" borderId="11" xfId="62" applyFont="1" applyBorder="1" applyAlignment="1">
      <alignment horizontal="left" vertical="top" wrapText="1"/>
      <protection/>
    </xf>
    <xf numFmtId="3" fontId="17" fillId="0" borderId="11" xfId="62" applyNumberFormat="1" applyFont="1" applyBorder="1" applyAlignment="1">
      <alignment horizontal="right" vertical="top" wrapText="1"/>
      <protection/>
    </xf>
    <xf numFmtId="0" fontId="18" fillId="0" borderId="11" xfId="62" applyFont="1" applyBorder="1" applyAlignment="1">
      <alignment horizontal="center" vertical="top" wrapText="1"/>
      <protection/>
    </xf>
    <xf numFmtId="0" fontId="18" fillId="0" borderId="11" xfId="62" applyFont="1" applyBorder="1" applyAlignment="1">
      <alignment horizontal="left" vertical="top" wrapText="1"/>
      <protection/>
    </xf>
    <xf numFmtId="3" fontId="18" fillId="0" borderId="11" xfId="62" applyNumberFormat="1" applyFont="1" applyBorder="1" applyAlignment="1">
      <alignment horizontal="right" vertical="top" wrapText="1"/>
      <protection/>
    </xf>
    <xf numFmtId="0" fontId="20" fillId="0" borderId="11" xfId="62" applyFont="1" applyBorder="1" applyAlignment="1">
      <alignment horizontal="center" vertical="center"/>
      <protection/>
    </xf>
    <xf numFmtId="0" fontId="21" fillId="0" borderId="11" xfId="63" applyFont="1" applyFill="1" applyBorder="1" applyAlignment="1">
      <alignment horizontal="center" vertical="center" wrapText="1"/>
      <protection/>
    </xf>
    <xf numFmtId="0" fontId="20" fillId="0" borderId="0" xfId="62" applyFont="1">
      <alignment/>
      <protection/>
    </xf>
    <xf numFmtId="0" fontId="23" fillId="0" borderId="0" xfId="66" applyFont="1" applyFill="1">
      <alignment/>
      <protection/>
    </xf>
    <xf numFmtId="0" fontId="3" fillId="0" borderId="0" xfId="66" applyFont="1" applyFill="1" applyAlignment="1">
      <alignment horizontal="centerContinuous" vertical="center"/>
      <protection/>
    </xf>
    <xf numFmtId="0" fontId="8" fillId="0" borderId="0" xfId="66" applyFont="1" applyFill="1" applyAlignment="1">
      <alignment horizontal="centerContinuous" vertical="center"/>
      <protection/>
    </xf>
    <xf numFmtId="0" fontId="4" fillId="0" borderId="0" xfId="66" applyFont="1" applyFill="1" applyAlignment="1">
      <alignment horizontal="right"/>
      <protection/>
    </xf>
    <xf numFmtId="0" fontId="19" fillId="0" borderId="0" xfId="66" applyFill="1">
      <alignment/>
      <protection/>
    </xf>
    <xf numFmtId="0" fontId="6" fillId="0" borderId="14" xfId="66" applyFont="1" applyFill="1" applyBorder="1" applyAlignment="1">
      <alignment horizontal="left" vertical="center" indent="1"/>
      <protection/>
    </xf>
    <xf numFmtId="0" fontId="24" fillId="0" borderId="0" xfId="66" applyFont="1" applyFill="1" applyAlignment="1">
      <alignment vertical="center"/>
      <protection/>
    </xf>
    <xf numFmtId="0" fontId="7" fillId="0" borderId="32" xfId="66" applyFont="1" applyFill="1" applyBorder="1" applyAlignment="1">
      <alignment horizontal="left" indent="3"/>
      <protection/>
    </xf>
    <xf numFmtId="0" fontId="7" fillId="0" borderId="11" xfId="66" applyFont="1" applyFill="1" applyBorder="1" applyAlignment="1">
      <alignment horizontal="left" indent="3"/>
      <protection/>
    </xf>
    <xf numFmtId="0" fontId="24" fillId="0" borderId="0" xfId="66" applyFont="1" applyFill="1" applyAlignment="1">
      <alignment vertical="center"/>
      <protection/>
    </xf>
    <xf numFmtId="0" fontId="2" fillId="0" borderId="14" xfId="66" applyFont="1" applyFill="1" applyBorder="1" applyAlignment="1">
      <alignment horizontal="left" vertical="center" indent="1"/>
      <protection/>
    </xf>
    <xf numFmtId="0" fontId="25" fillId="0" borderId="0" xfId="66" applyFont="1" applyFill="1" applyAlignment="1">
      <alignment vertical="center"/>
      <protection/>
    </xf>
    <xf numFmtId="0" fontId="25" fillId="0" borderId="0" xfId="66" applyFont="1" applyFill="1" applyAlignment="1">
      <alignment vertical="center"/>
      <protection/>
    </xf>
    <xf numFmtId="0" fontId="1" fillId="0" borderId="0" xfId="66" applyFont="1" applyFill="1" applyAlignment="1">
      <alignment horizontal="right"/>
      <protection/>
    </xf>
    <xf numFmtId="0" fontId="1" fillId="0" borderId="0" xfId="66" applyFont="1" applyFill="1">
      <alignment/>
      <protection/>
    </xf>
    <xf numFmtId="164" fontId="19" fillId="0" borderId="0" xfId="66" applyNumberFormat="1" applyFill="1" applyAlignment="1">
      <alignment vertical="center"/>
      <protection/>
    </xf>
    <xf numFmtId="0" fontId="7" fillId="0" borderId="27" xfId="66" applyFont="1" applyFill="1" applyBorder="1" applyAlignment="1">
      <alignment horizontal="left" indent="3"/>
      <protection/>
    </xf>
    <xf numFmtId="37" fontId="7" fillId="0" borderId="17" xfId="66" applyNumberFormat="1" applyFont="1" applyFill="1" applyBorder="1" applyAlignment="1">
      <alignment horizontal="left" indent="1"/>
      <protection/>
    </xf>
    <xf numFmtId="37" fontId="7" fillId="0" borderId="17" xfId="66" applyNumberFormat="1" applyFont="1" applyFill="1" applyBorder="1" applyAlignment="1">
      <alignment horizontal="left" wrapText="1" indent="1"/>
      <protection/>
    </xf>
    <xf numFmtId="37" fontId="6" fillId="0" borderId="17" xfId="66" applyNumberFormat="1" applyFont="1" applyFill="1" applyBorder="1" applyAlignment="1">
      <alignment horizontal="left" vertical="center" indent="1"/>
      <protection/>
    </xf>
    <xf numFmtId="37" fontId="7" fillId="0" borderId="31" xfId="66" applyNumberFormat="1" applyFont="1" applyFill="1" applyBorder="1" applyAlignment="1">
      <alignment horizontal="left" indent="1"/>
      <protection/>
    </xf>
    <xf numFmtId="37" fontId="7" fillId="0" borderId="25" xfId="66" applyNumberFormat="1" applyFont="1" applyFill="1" applyBorder="1" applyAlignment="1">
      <alignment horizontal="left" indent="1"/>
      <protection/>
    </xf>
    <xf numFmtId="37" fontId="7" fillId="0" borderId="26" xfId="66" applyNumberFormat="1" applyFont="1" applyFill="1" applyBorder="1" applyAlignment="1">
      <alignment horizontal="left" indent="1"/>
      <protection/>
    </xf>
    <xf numFmtId="0" fontId="6" fillId="0" borderId="17" xfId="66" applyFont="1" applyFill="1" applyBorder="1" applyAlignment="1">
      <alignment horizontal="left" vertical="center" indent="1"/>
      <protection/>
    </xf>
    <xf numFmtId="0" fontId="7" fillId="0" borderId="25" xfId="66" applyFont="1" applyFill="1" applyBorder="1" applyAlignment="1">
      <alignment horizontal="left" indent="1"/>
      <protection/>
    </xf>
    <xf numFmtId="0" fontId="7" fillId="0" borderId="52" xfId="66" applyFont="1" applyFill="1" applyBorder="1" applyAlignment="1">
      <alignment horizontal="left" indent="3"/>
      <protection/>
    </xf>
    <xf numFmtId="0" fontId="6" fillId="0" borderId="53" xfId="66" applyFont="1" applyFill="1" applyBorder="1" applyAlignment="1" quotePrefix="1">
      <alignment horizontal="left" vertical="center" indent="1"/>
      <protection/>
    </xf>
    <xf numFmtId="0" fontId="7" fillId="0" borderId="54" xfId="66" applyFont="1" applyFill="1" applyBorder="1" applyAlignment="1">
      <alignment horizontal="left" indent="3"/>
      <protection/>
    </xf>
    <xf numFmtId="0" fontId="6" fillId="0" borderId="53" xfId="66" applyFont="1" applyFill="1" applyBorder="1" applyAlignment="1">
      <alignment horizontal="left" vertical="center" indent="1"/>
      <protection/>
    </xf>
    <xf numFmtId="0" fontId="2" fillId="0" borderId="53" xfId="66" applyFont="1" applyFill="1" applyBorder="1" applyAlignment="1">
      <alignment horizontal="left" vertical="center" indent="1"/>
      <protection/>
    </xf>
    <xf numFmtId="0" fontId="6" fillId="0" borderId="25" xfId="66" applyFont="1" applyFill="1" applyBorder="1" applyAlignment="1">
      <alignment horizontal="left" indent="1"/>
      <protection/>
    </xf>
    <xf numFmtId="0" fontId="2" fillId="0" borderId="55" xfId="66" applyFont="1" applyFill="1" applyBorder="1" applyAlignment="1">
      <alignment horizontal="center" vertical="center" wrapText="1"/>
      <protection/>
    </xf>
    <xf numFmtId="166" fontId="6" fillId="0" borderId="42" xfId="66" applyNumberFormat="1" applyFont="1" applyFill="1" applyBorder="1" applyAlignment="1">
      <alignment horizontal="right" vertical="center"/>
      <protection/>
    </xf>
    <xf numFmtId="166" fontId="7" fillId="0" borderId="56" xfId="43" applyNumberFormat="1" applyFont="1" applyFill="1" applyBorder="1" applyAlignment="1" applyProtection="1" quotePrefix="1">
      <alignment horizontal="right"/>
      <protection locked="0"/>
    </xf>
    <xf numFmtId="166" fontId="7" fillId="0" borderId="50" xfId="43" applyNumberFormat="1" applyFont="1" applyFill="1" applyBorder="1" applyAlignment="1" applyProtection="1">
      <alignment/>
      <protection locked="0"/>
    </xf>
    <xf numFmtId="166" fontId="7" fillId="0" borderId="50" xfId="66" applyNumberFormat="1" applyFont="1" applyFill="1" applyBorder="1" applyProtection="1">
      <alignment/>
      <protection locked="0"/>
    </xf>
    <xf numFmtId="166" fontId="7" fillId="0" borderId="57" xfId="66" applyNumberFormat="1" applyFont="1" applyFill="1" applyBorder="1" applyProtection="1">
      <alignment/>
      <protection locked="0"/>
    </xf>
    <xf numFmtId="166" fontId="6" fillId="0" borderId="42" xfId="66" applyNumberFormat="1" applyFont="1" applyFill="1" applyBorder="1" applyAlignment="1">
      <alignment vertical="center"/>
      <protection/>
    </xf>
    <xf numFmtId="166" fontId="7" fillId="0" borderId="56" xfId="66" applyNumberFormat="1" applyFont="1" applyFill="1" applyBorder="1" applyProtection="1">
      <alignment/>
      <protection locked="0"/>
    </xf>
    <xf numFmtId="166" fontId="7" fillId="0" borderId="51" xfId="66" applyNumberFormat="1" applyFont="1" applyFill="1" applyBorder="1" applyProtection="1">
      <alignment/>
      <protection locked="0"/>
    </xf>
    <xf numFmtId="166" fontId="6" fillId="0" borderId="42" xfId="66" applyNumberFormat="1" applyFont="1" applyFill="1" applyBorder="1" applyAlignment="1">
      <alignment vertical="center"/>
      <protection/>
    </xf>
    <xf numFmtId="166" fontId="6" fillId="0" borderId="42" xfId="66" applyNumberFormat="1" applyFont="1" applyFill="1" applyBorder="1" applyProtection="1">
      <alignment/>
      <protection locked="0"/>
    </xf>
    <xf numFmtId="166" fontId="6" fillId="0" borderId="49" xfId="66" applyNumberFormat="1" applyFont="1" applyFill="1" applyBorder="1" applyProtection="1">
      <alignment/>
      <protection locked="0"/>
    </xf>
    <xf numFmtId="0" fontId="6" fillId="0" borderId="58" xfId="66" applyFont="1" applyFill="1" applyBorder="1" applyAlignment="1">
      <alignment horizontal="center" vertical="center" wrapText="1"/>
      <protection/>
    </xf>
    <xf numFmtId="166" fontId="7" fillId="0" borderId="58" xfId="66" applyNumberFormat="1" applyFont="1" applyFill="1" applyBorder="1">
      <alignment/>
      <protection/>
    </xf>
    <xf numFmtId="166" fontId="7" fillId="0" borderId="18" xfId="66" applyNumberFormat="1" applyFont="1" applyFill="1" applyBorder="1">
      <alignment/>
      <protection/>
    </xf>
    <xf numFmtId="166" fontId="7" fillId="0" borderId="59" xfId="66" applyNumberFormat="1" applyFont="1" applyFill="1" applyBorder="1">
      <alignment/>
      <protection/>
    </xf>
    <xf numFmtId="166" fontId="7" fillId="0" borderId="60" xfId="66" applyNumberFormat="1" applyFont="1" applyFill="1" applyBorder="1">
      <alignment/>
      <protection/>
    </xf>
    <xf numFmtId="166" fontId="6" fillId="0" borderId="41" xfId="66" applyNumberFormat="1" applyFont="1" applyFill="1" applyBorder="1" applyAlignment="1">
      <alignment vertical="center"/>
      <protection/>
    </xf>
    <xf numFmtId="166" fontId="6" fillId="0" borderId="41" xfId="66" applyNumberFormat="1" applyFont="1" applyFill="1" applyBorder="1">
      <alignment/>
      <protection/>
    </xf>
    <xf numFmtId="0" fontId="2" fillId="0" borderId="61" xfId="66" applyFont="1" applyFill="1" applyBorder="1" applyAlignment="1">
      <alignment horizontal="center" vertical="center" wrapText="1"/>
      <protection/>
    </xf>
    <xf numFmtId="166" fontId="6" fillId="0" borderId="36" xfId="66" applyNumberFormat="1" applyFont="1" applyFill="1" applyBorder="1" applyAlignment="1">
      <alignment horizontal="right" vertical="center"/>
      <protection/>
    </xf>
    <xf numFmtId="166" fontId="7" fillId="0" borderId="61" xfId="43" applyNumberFormat="1" applyFont="1" applyFill="1" applyBorder="1" applyAlignment="1" applyProtection="1">
      <alignment vertical="center"/>
      <protection locked="0"/>
    </xf>
    <xf numFmtId="166" fontId="7" fillId="0" borderId="38" xfId="43" applyNumberFormat="1" applyFont="1" applyFill="1" applyBorder="1" applyAlignment="1" applyProtection="1">
      <alignment vertical="center"/>
      <protection locked="0"/>
    </xf>
    <xf numFmtId="166" fontId="7" fillId="0" borderId="38" xfId="66" applyNumberFormat="1" applyFont="1" applyFill="1" applyBorder="1" applyAlignment="1" applyProtection="1">
      <alignment vertical="center"/>
      <protection locked="0"/>
    </xf>
    <xf numFmtId="166" fontId="7" fillId="0" borderId="62" xfId="66" applyNumberFormat="1" applyFont="1" applyFill="1" applyBorder="1" applyAlignment="1" applyProtection="1">
      <alignment vertical="center"/>
      <protection locked="0"/>
    </xf>
    <xf numFmtId="166" fontId="6" fillId="0" borderId="36" xfId="66" applyNumberFormat="1" applyFont="1" applyFill="1" applyBorder="1" applyAlignment="1">
      <alignment vertical="center"/>
      <protection/>
    </xf>
    <xf numFmtId="166" fontId="7" fillId="0" borderId="61" xfId="66" applyNumberFormat="1" applyFont="1" applyFill="1" applyBorder="1" applyAlignment="1" applyProtection="1">
      <alignment vertical="center"/>
      <protection locked="0"/>
    </xf>
    <xf numFmtId="166" fontId="7" fillId="0" borderId="47" xfId="66" applyNumberFormat="1" applyFont="1" applyFill="1" applyBorder="1" applyAlignment="1" applyProtection="1">
      <alignment vertical="center"/>
      <protection locked="0"/>
    </xf>
    <xf numFmtId="166" fontId="6" fillId="0" borderId="36" xfId="66" applyNumberFormat="1" applyFont="1" applyFill="1" applyBorder="1" applyAlignment="1">
      <alignment vertical="center"/>
      <protection/>
    </xf>
    <xf numFmtId="166" fontId="6" fillId="0" borderId="36" xfId="66" applyNumberFormat="1" applyFont="1" applyFill="1" applyBorder="1" applyAlignment="1" applyProtection="1">
      <alignment vertical="center"/>
      <protection locked="0"/>
    </xf>
    <xf numFmtId="166" fontId="6" fillId="0" borderId="37" xfId="66" applyNumberFormat="1" applyFont="1" applyFill="1" applyBorder="1" applyAlignment="1" applyProtection="1">
      <alignment vertical="center"/>
      <protection locked="0"/>
    </xf>
    <xf numFmtId="37" fontId="7" fillId="0" borderId="24" xfId="66" applyNumberFormat="1" applyFont="1" applyFill="1" applyBorder="1" applyAlignment="1">
      <alignment horizontal="left" indent="1"/>
      <protection/>
    </xf>
    <xf numFmtId="0" fontId="7" fillId="0" borderId="63" xfId="66" applyFont="1" applyFill="1" applyBorder="1" applyAlignment="1">
      <alignment horizontal="left" indent="3"/>
      <protection/>
    </xf>
    <xf numFmtId="0" fontId="7" fillId="0" borderId="64" xfId="66" applyFont="1" applyFill="1" applyBorder="1" applyAlignment="1">
      <alignment horizontal="left" indent="3"/>
      <protection/>
    </xf>
    <xf numFmtId="166" fontId="7" fillId="0" borderId="37" xfId="66" applyNumberFormat="1" applyFont="1" applyFill="1" applyBorder="1" applyProtection="1">
      <alignment/>
      <protection locked="0"/>
    </xf>
    <xf numFmtId="166" fontId="7" fillId="0" borderId="47" xfId="66" applyNumberFormat="1" applyFont="1" applyFill="1" applyBorder="1" applyProtection="1">
      <alignment/>
      <protection locked="0"/>
    </xf>
    <xf numFmtId="166" fontId="7" fillId="0" borderId="48" xfId="66" applyNumberFormat="1" applyFont="1" applyFill="1" applyBorder="1" applyAlignment="1" applyProtection="1">
      <alignment vertical="center"/>
      <protection locked="0"/>
    </xf>
    <xf numFmtId="166" fontId="7" fillId="0" borderId="45" xfId="66" applyNumberFormat="1" applyFont="1" applyFill="1" applyBorder="1" applyAlignment="1" applyProtection="1">
      <alignment vertical="center"/>
      <protection locked="0"/>
    </xf>
    <xf numFmtId="166" fontId="7" fillId="0" borderId="37" xfId="66" applyNumberFormat="1" applyFont="1" applyFill="1" applyBorder="1">
      <alignment/>
      <protection/>
    </xf>
    <xf numFmtId="166" fontId="7" fillId="0" borderId="47" xfId="66" applyNumberFormat="1" applyFont="1" applyFill="1" applyBorder="1">
      <alignment/>
      <protection/>
    </xf>
    <xf numFmtId="166" fontId="7" fillId="0" borderId="61" xfId="66" applyNumberFormat="1" applyFont="1" applyFill="1" applyBorder="1">
      <alignment/>
      <protection/>
    </xf>
    <xf numFmtId="166" fontId="7" fillId="0" borderId="38" xfId="66" applyNumberFormat="1" applyFont="1" applyFill="1" applyBorder="1">
      <alignment/>
      <protection/>
    </xf>
    <xf numFmtId="166" fontId="7" fillId="0" borderId="62" xfId="66" applyNumberFormat="1" applyFont="1" applyFill="1" applyBorder="1">
      <alignment/>
      <protection/>
    </xf>
    <xf numFmtId="166" fontId="6" fillId="0" borderId="36" xfId="66" applyNumberFormat="1" applyFont="1" applyFill="1" applyBorder="1">
      <alignment/>
      <protection/>
    </xf>
    <xf numFmtId="166" fontId="6" fillId="0" borderId="37" xfId="66" applyNumberFormat="1" applyFont="1" applyFill="1" applyBorder="1">
      <alignment/>
      <protection/>
    </xf>
    <xf numFmtId="166" fontId="6" fillId="0" borderId="41" xfId="66" applyNumberFormat="1" applyFont="1" applyFill="1" applyBorder="1" applyAlignment="1">
      <alignment horizontal="right" vertical="center"/>
      <protection/>
    </xf>
    <xf numFmtId="167" fontId="17" fillId="0" borderId="11" xfId="40" applyNumberFormat="1" applyFont="1" applyBorder="1" applyAlignment="1">
      <alignment horizontal="right" vertical="top" wrapText="1"/>
    </xf>
    <xf numFmtId="0" fontId="20" fillId="0" borderId="0" xfId="62" applyFont="1" applyFill="1">
      <alignment/>
      <protection/>
    </xf>
    <xf numFmtId="0" fontId="17" fillId="0" borderId="27" xfId="62" applyFont="1" applyBorder="1" applyAlignment="1">
      <alignment horizontal="left" vertical="top" wrapText="1"/>
      <protection/>
    </xf>
    <xf numFmtId="167" fontId="17" fillId="0" borderId="27" xfId="40" applyNumberFormat="1" applyFont="1" applyBorder="1" applyAlignment="1">
      <alignment horizontal="right" vertical="top" wrapText="1"/>
    </xf>
    <xf numFmtId="0" fontId="17" fillId="0" borderId="13" xfId="62" applyFont="1" applyBorder="1" applyAlignment="1">
      <alignment horizontal="left" vertical="top" wrapText="1"/>
      <protection/>
    </xf>
    <xf numFmtId="167" fontId="17" fillId="0" borderId="13" xfId="40" applyNumberFormat="1" applyFont="1" applyBorder="1" applyAlignment="1">
      <alignment horizontal="right" vertical="top" wrapText="1"/>
    </xf>
    <xf numFmtId="0" fontId="18" fillId="0" borderId="17" xfId="62" applyFont="1" applyBorder="1" applyAlignment="1">
      <alignment horizontal="center" vertical="top" wrapText="1"/>
      <protection/>
    </xf>
    <xf numFmtId="0" fontId="18" fillId="0" borderId="14" xfId="62" applyFont="1" applyBorder="1" applyAlignment="1">
      <alignment horizontal="left" vertical="top" wrapText="1"/>
      <protection/>
    </xf>
    <xf numFmtId="167" fontId="18" fillId="0" borderId="14" xfId="40" applyNumberFormat="1" applyFont="1" applyBorder="1" applyAlignment="1">
      <alignment horizontal="right" vertical="top" wrapText="1"/>
    </xf>
    <xf numFmtId="167" fontId="18" fillId="0" borderId="10" xfId="40" applyNumberFormat="1" applyFont="1" applyBorder="1" applyAlignment="1">
      <alignment horizontal="right" vertical="top" wrapText="1"/>
    </xf>
    <xf numFmtId="0" fontId="17" fillId="0" borderId="25" xfId="62" applyFont="1" applyBorder="1" applyAlignment="1">
      <alignment horizontal="center" vertical="top" wrapText="1"/>
      <protection/>
    </xf>
    <xf numFmtId="167" fontId="17" fillId="0" borderId="12" xfId="40" applyNumberFormat="1" applyFont="1" applyBorder="1" applyAlignment="1">
      <alignment horizontal="right" vertical="top" wrapText="1"/>
    </xf>
    <xf numFmtId="0" fontId="17" fillId="0" borderId="26" xfId="62" applyFont="1" applyBorder="1" applyAlignment="1">
      <alignment horizontal="center" vertical="top" wrapText="1"/>
      <protection/>
    </xf>
    <xf numFmtId="167" fontId="17" fillId="0" borderId="28" xfId="40" applyNumberFormat="1" applyFont="1" applyBorder="1" applyAlignment="1">
      <alignment horizontal="right" vertical="top" wrapText="1"/>
    </xf>
    <xf numFmtId="0" fontId="17" fillId="0" borderId="24" xfId="62" applyFont="1" applyBorder="1" applyAlignment="1">
      <alignment horizontal="center" vertical="top" wrapText="1"/>
      <protection/>
    </xf>
    <xf numFmtId="167" fontId="17" fillId="0" borderId="15" xfId="40" applyNumberFormat="1" applyFont="1" applyBorder="1" applyAlignment="1">
      <alignment horizontal="right" vertical="top" wrapText="1"/>
    </xf>
    <xf numFmtId="0" fontId="29" fillId="0" borderId="17" xfId="62" applyFont="1" applyFill="1" applyBorder="1" applyAlignment="1">
      <alignment horizontal="center" vertical="center" wrapText="1"/>
      <protection/>
    </xf>
    <xf numFmtId="0" fontId="29" fillId="0" borderId="14" xfId="62" applyFont="1" applyFill="1" applyBorder="1" applyAlignment="1">
      <alignment horizontal="center" vertical="center" wrapText="1"/>
      <protection/>
    </xf>
    <xf numFmtId="0" fontId="29" fillId="0" borderId="10" xfId="62" applyFont="1" applyFill="1" applyBorder="1" applyAlignment="1">
      <alignment horizontal="center" vertical="center" wrapText="1"/>
      <protection/>
    </xf>
    <xf numFmtId="166" fontId="6" fillId="0" borderId="36" xfId="66" applyNumberFormat="1" applyFont="1" applyFill="1" applyBorder="1" applyProtection="1">
      <alignment/>
      <protection locked="0"/>
    </xf>
    <xf numFmtId="166" fontId="6" fillId="0" borderId="44" xfId="66" applyNumberFormat="1" applyFont="1" applyFill="1" applyBorder="1" applyAlignment="1" applyProtection="1">
      <alignment vertical="center"/>
      <protection locked="0"/>
    </xf>
    <xf numFmtId="0" fontId="2" fillId="0" borderId="53" xfId="65" applyFont="1" applyFill="1" applyBorder="1" applyAlignment="1" applyProtection="1">
      <alignment horizontal="center" vertical="center" wrapText="1"/>
      <protection/>
    </xf>
    <xf numFmtId="0" fontId="6" fillId="0" borderId="65" xfId="65" applyFont="1" applyFill="1" applyBorder="1" applyAlignment="1" applyProtection="1">
      <alignment horizontal="center" vertical="center" wrapText="1"/>
      <protection/>
    </xf>
    <xf numFmtId="0" fontId="6" fillId="0" borderId="53" xfId="65" applyFont="1" applyFill="1" applyBorder="1" applyAlignment="1" applyProtection="1">
      <alignment horizontal="left" vertical="center" wrapText="1" indent="1"/>
      <protection/>
    </xf>
    <xf numFmtId="0" fontId="12" fillId="0" borderId="63" xfId="61" applyFont="1" applyBorder="1" applyAlignment="1" applyProtection="1">
      <alignment horizontal="left" wrapText="1" indent="1"/>
      <protection/>
    </xf>
    <xf numFmtId="0" fontId="12" fillId="0" borderId="52" xfId="61" applyFont="1" applyBorder="1" applyAlignment="1" applyProtection="1">
      <alignment horizontal="left" wrapText="1" indent="1"/>
      <protection/>
    </xf>
    <xf numFmtId="0" fontId="12" fillId="0" borderId="64" xfId="61" applyFont="1" applyBorder="1" applyAlignment="1" applyProtection="1">
      <alignment horizontal="left" wrapText="1" indent="1"/>
      <protection/>
    </xf>
    <xf numFmtId="0" fontId="9" fillId="0" borderId="53" xfId="61" applyFont="1" applyBorder="1" applyAlignment="1" applyProtection="1">
      <alignment horizontal="left" vertical="center" wrapText="1" indent="1"/>
      <protection/>
    </xf>
    <xf numFmtId="0" fontId="12" fillId="0" borderId="64" xfId="61" applyFont="1" applyBorder="1" applyAlignment="1" applyProtection="1">
      <alignment wrapText="1"/>
      <protection/>
    </xf>
    <xf numFmtId="0" fontId="9" fillId="0" borderId="53" xfId="61" applyFont="1" applyBorder="1" applyAlignment="1" applyProtection="1">
      <alignment wrapText="1"/>
      <protection/>
    </xf>
    <xf numFmtId="0" fontId="9" fillId="0" borderId="66" xfId="61" applyFont="1" applyBorder="1" applyAlignment="1" applyProtection="1">
      <alignment wrapText="1"/>
      <protection/>
    </xf>
    <xf numFmtId="0" fontId="6" fillId="0" borderId="53" xfId="65" applyFont="1" applyFill="1" applyBorder="1" applyAlignment="1" applyProtection="1">
      <alignment horizontal="center" vertical="center" wrapText="1"/>
      <protection/>
    </xf>
    <xf numFmtId="0" fontId="6" fillId="0" borderId="65" xfId="65" applyFont="1" applyFill="1" applyBorder="1" applyAlignment="1" applyProtection="1">
      <alignment vertical="center" wrapText="1"/>
      <protection/>
    </xf>
    <xf numFmtId="0" fontId="7" fillId="0" borderId="55" xfId="65" applyFont="1" applyFill="1" applyBorder="1" applyAlignment="1" applyProtection="1">
      <alignment horizontal="left" vertical="center" wrapText="1" indent="1"/>
      <protection/>
    </xf>
    <xf numFmtId="0" fontId="7" fillId="0" borderId="52" xfId="65" applyFont="1" applyFill="1" applyBorder="1" applyAlignment="1" applyProtection="1">
      <alignment horizontal="left" vertical="center" wrapText="1" indent="1"/>
      <protection/>
    </xf>
    <xf numFmtId="0" fontId="7" fillId="0" borderId="64" xfId="65" applyFont="1" applyFill="1" applyBorder="1" applyAlignment="1" applyProtection="1">
      <alignment horizontal="left" vertical="center" wrapText="1" indent="1"/>
      <protection/>
    </xf>
    <xf numFmtId="0" fontId="6" fillId="0" borderId="53" xfId="65" applyFont="1" applyFill="1" applyBorder="1" applyAlignment="1" applyProtection="1">
      <alignment vertical="center" wrapText="1"/>
      <protection/>
    </xf>
    <xf numFmtId="0" fontId="7" fillId="0" borderId="63" xfId="65" applyFont="1" applyFill="1" applyBorder="1" applyAlignment="1" applyProtection="1">
      <alignment horizontal="left" vertical="center" wrapText="1" indent="1"/>
      <protection/>
    </xf>
    <xf numFmtId="0" fontId="7" fillId="0" borderId="54" xfId="65" applyFont="1" applyFill="1" applyBorder="1" applyAlignment="1" applyProtection="1">
      <alignment horizontal="left" vertical="center" wrapText="1" indent="1"/>
      <protection/>
    </xf>
    <xf numFmtId="0" fontId="6" fillId="0" borderId="53" xfId="65" applyFont="1" applyFill="1" applyBorder="1" applyAlignment="1" applyProtection="1">
      <alignment horizontal="left" vertical="center" wrapText="1" indent="1"/>
      <protection/>
    </xf>
    <xf numFmtId="0" fontId="10" fillId="0" borderId="66" xfId="61" applyFont="1" applyBorder="1" applyAlignment="1" applyProtection="1">
      <alignment horizontal="left" vertical="center" wrapText="1" indent="1"/>
      <protection/>
    </xf>
    <xf numFmtId="0" fontId="7" fillId="0" borderId="46" xfId="65" applyFont="1" applyFill="1" applyBorder="1" applyAlignment="1" applyProtection="1">
      <alignment horizontal="left" vertical="center" wrapText="1" indent="1"/>
      <protection/>
    </xf>
    <xf numFmtId="0" fontId="12" fillId="0" borderId="64" xfId="61" applyFont="1" applyBorder="1" applyAlignment="1" applyProtection="1">
      <alignment horizontal="left" vertical="center" wrapText="1" indent="1"/>
      <protection/>
    </xf>
    <xf numFmtId="0" fontId="2" fillId="0" borderId="36" xfId="65" applyFont="1" applyFill="1" applyBorder="1" applyAlignment="1" applyProtection="1">
      <alignment horizontal="center" vertical="center" wrapText="1"/>
      <protection/>
    </xf>
    <xf numFmtId="0" fontId="6" fillId="0" borderId="36" xfId="65" applyFont="1" applyFill="1" applyBorder="1" applyAlignment="1" applyProtection="1">
      <alignment horizontal="center" vertical="center" wrapText="1"/>
      <protection/>
    </xf>
    <xf numFmtId="0" fontId="6" fillId="0" borderId="67" xfId="65" applyFont="1" applyFill="1" applyBorder="1" applyAlignment="1" applyProtection="1">
      <alignment horizontal="center" vertical="center" wrapText="1"/>
      <protection/>
    </xf>
    <xf numFmtId="164" fontId="6" fillId="0" borderId="36" xfId="65" applyNumberFormat="1" applyFont="1" applyFill="1" applyBorder="1" applyAlignment="1" applyProtection="1">
      <alignment horizontal="right" vertical="center" wrapText="1" indent="1"/>
      <protection/>
    </xf>
    <xf numFmtId="164" fontId="7" fillId="0" borderId="37" xfId="65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8" xfId="65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7" xfId="65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6" xfId="65" applyNumberFormat="1" applyFont="1" applyFill="1" applyBorder="1" applyAlignment="1" applyProtection="1">
      <alignment horizontal="right" vertical="center" wrapText="1" indent="1"/>
      <protection/>
    </xf>
    <xf numFmtId="164" fontId="7" fillId="0" borderId="37" xfId="65" applyNumberFormat="1" applyFont="1" applyFill="1" applyBorder="1" applyAlignment="1" applyProtection="1">
      <alignment horizontal="right" vertical="center" wrapText="1" indent="1"/>
      <protection/>
    </xf>
    <xf numFmtId="164" fontId="7" fillId="0" borderId="38" xfId="65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7" xfId="65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7" xfId="65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6" xfId="65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7" xfId="65" applyNumberFormat="1" applyFont="1" applyFill="1" applyBorder="1" applyAlignment="1" applyProtection="1">
      <alignment horizontal="right" vertical="center" wrapText="1" indent="1"/>
      <protection/>
    </xf>
    <xf numFmtId="164" fontId="7" fillId="0" borderId="61" xfId="65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6" xfId="61" applyNumberFormat="1" applyFont="1" applyBorder="1" applyAlignment="1" applyProtection="1">
      <alignment horizontal="right" vertical="center" wrapText="1" indent="1"/>
      <protection/>
    </xf>
    <xf numFmtId="164" fontId="10" fillId="0" borderId="36" xfId="61" applyNumberFormat="1" applyFont="1" applyBorder="1" applyAlignment="1" applyProtection="1" quotePrefix="1">
      <alignment horizontal="right" vertical="center" wrapText="1" indent="1"/>
      <protection/>
    </xf>
    <xf numFmtId="0" fontId="1" fillId="0" borderId="0" xfId="61" applyFill="1">
      <alignment/>
      <protection/>
    </xf>
    <xf numFmtId="0" fontId="30" fillId="0" borderId="0" xfId="61" applyFont="1" applyFill="1" applyAlignment="1">
      <alignment horizontal="right"/>
      <protection/>
    </xf>
    <xf numFmtId="0" fontId="31" fillId="0" borderId="0" xfId="61" applyFont="1" applyFill="1" applyAlignment="1">
      <alignment horizontal="center"/>
      <protection/>
    </xf>
    <xf numFmtId="0" fontId="32" fillId="0" borderId="0" xfId="61" applyFont="1" applyFill="1" applyAlignment="1">
      <alignment horizontal="right"/>
      <protection/>
    </xf>
    <xf numFmtId="0" fontId="5" fillId="0" borderId="17" xfId="61" applyFont="1" applyFill="1" applyBorder="1" applyAlignment="1">
      <alignment horizontal="center" vertical="center" wrapText="1"/>
      <protection/>
    </xf>
    <xf numFmtId="0" fontId="31" fillId="0" borderId="14" xfId="61" applyFont="1" applyFill="1" applyBorder="1" applyAlignment="1">
      <alignment horizontal="center" vertical="center"/>
      <protection/>
    </xf>
    <xf numFmtId="0" fontId="31" fillId="0" borderId="10" xfId="61" applyFont="1" applyFill="1" applyBorder="1" applyAlignment="1">
      <alignment horizontal="center" vertical="center" wrapText="1"/>
      <protection/>
    </xf>
    <xf numFmtId="0" fontId="1" fillId="0" borderId="0" xfId="61" applyFill="1" applyAlignment="1">
      <alignment horizontal="center"/>
      <protection/>
    </xf>
    <xf numFmtId="0" fontId="1" fillId="0" borderId="24" xfId="61" applyFill="1" applyBorder="1" applyAlignment="1">
      <alignment horizontal="center" vertical="center"/>
      <protection/>
    </xf>
    <xf numFmtId="0" fontId="1" fillId="0" borderId="13" xfId="61" applyFill="1" applyBorder="1" applyAlignment="1" applyProtection="1">
      <alignment horizontal="left" vertical="center" wrapText="1" indent="1"/>
      <protection locked="0"/>
    </xf>
    <xf numFmtId="168" fontId="2" fillId="0" borderId="15" xfId="61" applyNumberFormat="1" applyFont="1" applyFill="1" applyBorder="1" applyAlignment="1" applyProtection="1">
      <alignment horizontal="right" vertical="center"/>
      <protection/>
    </xf>
    <xf numFmtId="0" fontId="1" fillId="0" borderId="25" xfId="61" applyFill="1" applyBorder="1" applyAlignment="1">
      <alignment horizontal="center" vertical="center"/>
      <protection/>
    </xf>
    <xf numFmtId="0" fontId="34" fillId="0" borderId="11" xfId="61" applyFont="1" applyFill="1" applyBorder="1" applyAlignment="1">
      <alignment horizontal="left" vertical="center" indent="5"/>
      <protection/>
    </xf>
    <xf numFmtId="168" fontId="35" fillId="0" borderId="12" xfId="61" applyNumberFormat="1" applyFont="1" applyFill="1" applyBorder="1" applyAlignment="1" applyProtection="1">
      <alignment horizontal="right" vertical="center"/>
      <protection locked="0"/>
    </xf>
    <xf numFmtId="0" fontId="1" fillId="0" borderId="11" xfId="61" applyFont="1" applyFill="1" applyBorder="1" applyAlignment="1">
      <alignment horizontal="left" vertical="center" indent="1"/>
      <protection/>
    </xf>
    <xf numFmtId="0" fontId="1" fillId="0" borderId="26" xfId="61" applyFill="1" applyBorder="1" applyAlignment="1">
      <alignment horizontal="center" vertical="center"/>
      <protection/>
    </xf>
    <xf numFmtId="0" fontId="1" fillId="0" borderId="27" xfId="61" applyFont="1" applyFill="1" applyBorder="1" applyAlignment="1">
      <alignment horizontal="left" vertical="center" indent="1"/>
      <protection/>
    </xf>
    <xf numFmtId="168" fontId="35" fillId="0" borderId="28" xfId="61" applyNumberFormat="1" applyFont="1" applyFill="1" applyBorder="1" applyAlignment="1" applyProtection="1">
      <alignment horizontal="right" vertical="center"/>
      <protection locked="0"/>
    </xf>
    <xf numFmtId="0" fontId="1" fillId="0" borderId="31" xfId="61" applyFill="1" applyBorder="1" applyAlignment="1">
      <alignment horizontal="center" vertical="center"/>
      <protection/>
    </xf>
    <xf numFmtId="0" fontId="1" fillId="0" borderId="32" xfId="61" applyFill="1" applyBorder="1" applyAlignment="1" applyProtection="1">
      <alignment horizontal="left" vertical="center" wrapText="1" indent="1"/>
      <protection locked="0"/>
    </xf>
    <xf numFmtId="168" fontId="2" fillId="0" borderId="33" xfId="61" applyNumberFormat="1" applyFont="1" applyFill="1" applyBorder="1" applyAlignment="1" applyProtection="1">
      <alignment horizontal="right" vertical="center"/>
      <protection/>
    </xf>
    <xf numFmtId="0" fontId="1" fillId="0" borderId="68" xfId="61" applyFill="1" applyBorder="1" applyAlignment="1">
      <alignment horizontal="center" vertical="center"/>
      <protection/>
    </xf>
    <xf numFmtId="0" fontId="34" fillId="0" borderId="69" xfId="61" applyFont="1" applyFill="1" applyBorder="1" applyAlignment="1">
      <alignment horizontal="left" vertical="center" indent="5"/>
      <protection/>
    </xf>
    <xf numFmtId="168" fontId="35" fillId="0" borderId="70" xfId="61" applyNumberFormat="1" applyFont="1" applyFill="1" applyBorder="1" applyAlignment="1" applyProtection="1">
      <alignment horizontal="right" vertical="center"/>
      <protection locked="0"/>
    </xf>
    <xf numFmtId="0" fontId="28" fillId="0" borderId="0" xfId="68" applyFill="1" applyProtection="1">
      <alignment/>
      <protection/>
    </xf>
    <xf numFmtId="0" fontId="37" fillId="0" borderId="0" xfId="68" applyFont="1" applyFill="1" applyProtection="1">
      <alignment/>
      <protection/>
    </xf>
    <xf numFmtId="0" fontId="40" fillId="0" borderId="68" xfId="68" applyFont="1" applyFill="1" applyBorder="1" applyAlignment="1" applyProtection="1">
      <alignment horizontal="center" vertical="center" wrapText="1"/>
      <protection/>
    </xf>
    <xf numFmtId="0" fontId="40" fillId="0" borderId="69" xfId="68" applyFont="1" applyFill="1" applyBorder="1" applyAlignment="1" applyProtection="1">
      <alignment horizontal="center" vertical="center" wrapText="1"/>
      <protection/>
    </xf>
    <xf numFmtId="0" fontId="28" fillId="0" borderId="0" xfId="68" applyFill="1" applyAlignment="1" applyProtection="1">
      <alignment horizontal="center" vertical="center"/>
      <protection/>
    </xf>
    <xf numFmtId="0" fontId="9" fillId="0" borderId="31" xfId="68" applyFont="1" applyFill="1" applyBorder="1" applyAlignment="1" applyProtection="1">
      <alignment vertical="center" wrapText="1"/>
      <protection/>
    </xf>
    <xf numFmtId="169" fontId="7" fillId="0" borderId="32" xfId="67" applyNumberFormat="1" applyFont="1" applyFill="1" applyBorder="1" applyAlignment="1" applyProtection="1">
      <alignment horizontal="center" vertical="center"/>
      <protection/>
    </xf>
    <xf numFmtId="170" fontId="9" fillId="0" borderId="32" xfId="68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68" applyFill="1" applyAlignment="1" applyProtection="1">
      <alignment vertical="center"/>
      <protection/>
    </xf>
    <xf numFmtId="0" fontId="9" fillId="0" borderId="25" xfId="68" applyFont="1" applyFill="1" applyBorder="1" applyAlignment="1" applyProtection="1">
      <alignment vertical="center" wrapText="1"/>
      <protection/>
    </xf>
    <xf numFmtId="169" fontId="7" fillId="0" borderId="11" xfId="67" applyNumberFormat="1" applyFont="1" applyFill="1" applyBorder="1" applyAlignment="1" applyProtection="1">
      <alignment horizontal="center" vertical="center"/>
      <protection/>
    </xf>
    <xf numFmtId="170" fontId="9" fillId="0" borderId="11" xfId="68" applyNumberFormat="1" applyFont="1" applyFill="1" applyBorder="1" applyAlignment="1" applyProtection="1">
      <alignment horizontal="right" vertical="center" wrapText="1"/>
      <protection/>
    </xf>
    <xf numFmtId="0" fontId="41" fillId="0" borderId="25" xfId="68" applyFont="1" applyFill="1" applyBorder="1" applyAlignment="1" applyProtection="1">
      <alignment horizontal="left" vertical="center" wrapText="1" indent="1"/>
      <protection/>
    </xf>
    <xf numFmtId="170" fontId="40" fillId="0" borderId="11" xfId="68" applyNumberFormat="1" applyFont="1" applyFill="1" applyBorder="1" applyAlignment="1" applyProtection="1">
      <alignment horizontal="right" vertical="center" wrapText="1"/>
      <protection locked="0"/>
    </xf>
    <xf numFmtId="170" fontId="12" fillId="0" borderId="11" xfId="68" applyNumberFormat="1" applyFont="1" applyFill="1" applyBorder="1" applyAlignment="1" applyProtection="1">
      <alignment horizontal="right" vertical="center" wrapText="1"/>
      <protection locked="0"/>
    </xf>
    <xf numFmtId="170" fontId="12" fillId="0" borderId="11" xfId="68" applyNumberFormat="1" applyFont="1" applyFill="1" applyBorder="1" applyAlignment="1" applyProtection="1">
      <alignment horizontal="right" vertical="center" wrapText="1"/>
      <protection/>
    </xf>
    <xf numFmtId="0" fontId="9" fillId="0" borderId="68" xfId="68" applyFont="1" applyFill="1" applyBorder="1" applyAlignment="1" applyProtection="1">
      <alignment vertical="center" wrapText="1"/>
      <protection/>
    </xf>
    <xf numFmtId="169" fontId="7" fillId="0" borderId="69" xfId="67" applyNumberFormat="1" applyFont="1" applyFill="1" applyBorder="1" applyAlignment="1" applyProtection="1">
      <alignment horizontal="center" vertical="center"/>
      <protection/>
    </xf>
    <xf numFmtId="170" fontId="9" fillId="0" borderId="69" xfId="68" applyNumberFormat="1" applyFont="1" applyFill="1" applyBorder="1" applyAlignment="1" applyProtection="1">
      <alignment horizontal="right" vertical="center" wrapText="1"/>
      <protection/>
    </xf>
    <xf numFmtId="0" fontId="12" fillId="0" borderId="0" xfId="68" applyFont="1" applyFill="1" applyProtection="1">
      <alignment/>
      <protection/>
    </xf>
    <xf numFmtId="3" fontId="28" fillId="0" borderId="0" xfId="68" applyNumberFormat="1" applyFont="1" applyFill="1" applyProtection="1">
      <alignment/>
      <protection/>
    </xf>
    <xf numFmtId="0" fontId="28" fillId="0" borderId="0" xfId="68" applyFont="1" applyFill="1" applyProtection="1">
      <alignment/>
      <protection/>
    </xf>
    <xf numFmtId="0" fontId="1" fillId="0" borderId="0" xfId="67" applyFill="1" applyAlignment="1" applyProtection="1">
      <alignment vertical="center"/>
      <protection/>
    </xf>
    <xf numFmtId="0" fontId="1" fillId="0" borderId="0" xfId="67" applyFill="1" applyAlignment="1" applyProtection="1">
      <alignment vertical="center" wrapText="1"/>
      <protection/>
    </xf>
    <xf numFmtId="0" fontId="1" fillId="0" borderId="0" xfId="67" applyFill="1" applyAlignment="1" applyProtection="1">
      <alignment horizontal="center" vertical="center"/>
      <protection/>
    </xf>
    <xf numFmtId="49" fontId="6" fillId="0" borderId="68" xfId="67" applyNumberFormat="1" applyFont="1" applyFill="1" applyBorder="1" applyAlignment="1" applyProtection="1">
      <alignment horizontal="center" vertical="center" wrapText="1"/>
      <protection/>
    </xf>
    <xf numFmtId="49" fontId="6" fillId="0" borderId="69" xfId="67" applyNumberFormat="1" applyFont="1" applyFill="1" applyBorder="1" applyAlignment="1" applyProtection="1">
      <alignment horizontal="center" vertical="center"/>
      <protection/>
    </xf>
    <xf numFmtId="49" fontId="6" fillId="0" borderId="70" xfId="67" applyNumberFormat="1" applyFont="1" applyFill="1" applyBorder="1" applyAlignment="1" applyProtection="1">
      <alignment horizontal="center" vertical="center"/>
      <protection/>
    </xf>
    <xf numFmtId="49" fontId="1" fillId="0" borderId="0" xfId="67" applyNumberFormat="1" applyFont="1" applyFill="1" applyAlignment="1" applyProtection="1">
      <alignment horizontal="center" vertical="center"/>
      <protection/>
    </xf>
    <xf numFmtId="171" fontId="7" fillId="0" borderId="15" xfId="67" applyNumberFormat="1" applyFont="1" applyFill="1" applyBorder="1" applyAlignment="1" applyProtection="1">
      <alignment vertical="center"/>
      <protection locked="0"/>
    </xf>
    <xf numFmtId="171" fontId="7" fillId="0" borderId="12" xfId="67" applyNumberFormat="1" applyFont="1" applyFill="1" applyBorder="1" applyAlignment="1" applyProtection="1">
      <alignment vertical="center"/>
      <protection locked="0"/>
    </xf>
    <xf numFmtId="171" fontId="6" fillId="0" borderId="12" xfId="67" applyNumberFormat="1" applyFont="1" applyFill="1" applyBorder="1" applyAlignment="1" applyProtection="1">
      <alignment vertical="center"/>
      <protection/>
    </xf>
    <xf numFmtId="171" fontId="6" fillId="0" borderId="12" xfId="67" applyNumberFormat="1" applyFont="1" applyFill="1" applyBorder="1" applyAlignment="1" applyProtection="1">
      <alignment vertical="center"/>
      <protection locked="0"/>
    </xf>
    <xf numFmtId="0" fontId="1" fillId="0" borderId="0" xfId="67" applyFont="1" applyFill="1" applyAlignment="1" applyProtection="1">
      <alignment vertical="center"/>
      <protection/>
    </xf>
    <xf numFmtId="0" fontId="6" fillId="0" borderId="68" xfId="67" applyFont="1" applyFill="1" applyBorder="1" applyAlignment="1" applyProtection="1">
      <alignment horizontal="left" vertical="center" wrapText="1"/>
      <protection/>
    </xf>
    <xf numFmtId="171" fontId="6" fillId="0" borderId="70" xfId="67" applyNumberFormat="1" applyFont="1" applyFill="1" applyBorder="1" applyAlignment="1" applyProtection="1">
      <alignment vertical="center"/>
      <protection/>
    </xf>
    <xf numFmtId="0" fontId="28" fillId="0" borderId="0" xfId="68" applyFont="1" applyFill="1" applyAlignment="1" applyProtection="1">
      <alignment/>
      <protection/>
    </xf>
    <xf numFmtId="0" fontId="35" fillId="0" borderId="0" xfId="67" applyFont="1" applyFill="1" applyAlignment="1" applyProtection="1">
      <alignment horizontal="center" vertical="center"/>
      <protection/>
    </xf>
    <xf numFmtId="171" fontId="7" fillId="0" borderId="33" xfId="67" applyNumberFormat="1" applyFont="1" applyFill="1" applyBorder="1" applyAlignment="1" applyProtection="1">
      <alignment vertical="center"/>
      <protection locked="0"/>
    </xf>
    <xf numFmtId="164" fontId="1" fillId="0" borderId="0" xfId="61" applyNumberFormat="1" applyFill="1" applyAlignment="1">
      <alignment horizontal="center" vertical="center" wrapText="1"/>
      <protection/>
    </xf>
    <xf numFmtId="164" fontId="1" fillId="0" borderId="0" xfId="61" applyNumberFormat="1" applyFill="1" applyAlignment="1">
      <alignment vertical="center" wrapText="1"/>
      <protection/>
    </xf>
    <xf numFmtId="164" fontId="4" fillId="0" borderId="0" xfId="61" applyNumberFormat="1" applyFont="1" applyFill="1" applyAlignment="1">
      <alignment horizontal="right" vertical="center"/>
      <protection/>
    </xf>
    <xf numFmtId="164" fontId="2" fillId="0" borderId="55" xfId="61" applyNumberFormat="1" applyFont="1" applyFill="1" applyBorder="1" applyAlignment="1">
      <alignment horizontal="centerContinuous" vertical="center"/>
      <protection/>
    </xf>
    <xf numFmtId="164" fontId="2" fillId="0" borderId="71" xfId="61" applyNumberFormat="1" applyFont="1" applyFill="1" applyBorder="1" applyAlignment="1">
      <alignment horizontal="centerContinuous" vertical="center"/>
      <protection/>
    </xf>
    <xf numFmtId="164" fontId="2" fillId="0" borderId="58" xfId="61" applyNumberFormat="1" applyFont="1" applyFill="1" applyBorder="1" applyAlignment="1">
      <alignment horizontal="centerContinuous" vertical="center"/>
      <protection/>
    </xf>
    <xf numFmtId="164" fontId="31" fillId="0" borderId="0" xfId="61" applyNumberFormat="1" applyFont="1" applyFill="1" applyAlignment="1">
      <alignment vertical="center"/>
      <protection/>
    </xf>
    <xf numFmtId="164" fontId="2" fillId="0" borderId="66" xfId="61" applyNumberFormat="1" applyFont="1" applyFill="1" applyBorder="1" applyAlignment="1">
      <alignment horizontal="center" vertical="center"/>
      <protection/>
    </xf>
    <xf numFmtId="164" fontId="2" fillId="0" borderId="72" xfId="61" applyNumberFormat="1" applyFont="1" applyFill="1" applyBorder="1" applyAlignment="1">
      <alignment horizontal="center" vertical="center"/>
      <protection/>
    </xf>
    <xf numFmtId="164" fontId="2" fillId="0" borderId="70" xfId="61" applyNumberFormat="1" applyFont="1" applyFill="1" applyBorder="1" applyAlignment="1">
      <alignment horizontal="center" vertical="center" wrapText="1"/>
      <protection/>
    </xf>
    <xf numFmtId="164" fontId="31" fillId="0" borderId="0" xfId="61" applyNumberFormat="1" applyFont="1" applyFill="1" applyAlignment="1">
      <alignment horizontal="center" vertical="center"/>
      <protection/>
    </xf>
    <xf numFmtId="164" fontId="6" fillId="0" borderId="42" xfId="61" applyNumberFormat="1" applyFont="1" applyFill="1" applyBorder="1" applyAlignment="1">
      <alignment horizontal="center" vertical="center" wrapText="1"/>
      <protection/>
    </xf>
    <xf numFmtId="164" fontId="6" fillId="0" borderId="14" xfId="61" applyNumberFormat="1" applyFont="1" applyFill="1" applyBorder="1" applyAlignment="1">
      <alignment horizontal="center" vertical="center" wrapText="1"/>
      <protection/>
    </xf>
    <xf numFmtId="164" fontId="6" fillId="0" borderId="53" xfId="61" applyNumberFormat="1" applyFont="1" applyFill="1" applyBorder="1" applyAlignment="1">
      <alignment horizontal="center" vertical="center" wrapText="1"/>
      <protection/>
    </xf>
    <xf numFmtId="164" fontId="6" fillId="0" borderId="40" xfId="61" applyNumberFormat="1" applyFont="1" applyFill="1" applyBorder="1" applyAlignment="1">
      <alignment horizontal="center" vertical="center" wrapText="1"/>
      <protection/>
    </xf>
    <xf numFmtId="164" fontId="6" fillId="0" borderId="0" xfId="61" applyNumberFormat="1" applyFont="1" applyFill="1" applyAlignment="1">
      <alignment horizontal="center" vertical="center" wrapText="1"/>
      <protection/>
    </xf>
    <xf numFmtId="164" fontId="6" fillId="0" borderId="31" xfId="61" applyNumberFormat="1" applyFont="1" applyFill="1" applyBorder="1" applyAlignment="1">
      <alignment horizontal="right" vertical="center" wrapText="1" indent="1"/>
      <protection/>
    </xf>
    <xf numFmtId="164" fontId="6" fillId="0" borderId="32" xfId="61" applyNumberFormat="1" applyFont="1" applyFill="1" applyBorder="1" applyAlignment="1">
      <alignment horizontal="left" vertical="center" wrapText="1" indent="1"/>
      <protection/>
    </xf>
    <xf numFmtId="1" fontId="5" fillId="18" borderId="32" xfId="61" applyNumberFormat="1" applyFont="1" applyFill="1" applyBorder="1" applyAlignment="1" applyProtection="1">
      <alignment horizontal="center" vertical="center" wrapText="1"/>
      <protection/>
    </xf>
    <xf numFmtId="164" fontId="6" fillId="0" borderId="32" xfId="61" applyNumberFormat="1" applyFont="1" applyFill="1" applyBorder="1" applyAlignment="1" applyProtection="1">
      <alignment vertical="center" wrapText="1"/>
      <protection/>
    </xf>
    <xf numFmtId="164" fontId="6" fillId="0" borderId="55" xfId="61" applyNumberFormat="1" applyFont="1" applyFill="1" applyBorder="1" applyAlignment="1" applyProtection="1">
      <alignment vertical="center" wrapText="1"/>
      <protection/>
    </xf>
    <xf numFmtId="164" fontId="6" fillId="0" borderId="61" xfId="61" applyNumberFormat="1" applyFont="1" applyFill="1" applyBorder="1" applyAlignment="1">
      <alignment vertical="center" wrapText="1"/>
      <protection/>
    </xf>
    <xf numFmtId="164" fontId="6" fillId="0" borderId="25" xfId="61" applyNumberFormat="1" applyFont="1" applyFill="1" applyBorder="1" applyAlignment="1">
      <alignment horizontal="right" vertical="center" wrapText="1" indent="1"/>
      <protection/>
    </xf>
    <xf numFmtId="164" fontId="7" fillId="0" borderId="11" xfId="61" applyNumberFormat="1" applyFont="1" applyFill="1" applyBorder="1" applyAlignment="1" applyProtection="1">
      <alignment horizontal="left" vertical="center" wrapText="1" indent="1"/>
      <protection locked="0"/>
    </xf>
    <xf numFmtId="1" fontId="1" fillId="0" borderId="11" xfId="61" applyNumberFormat="1" applyFont="1" applyFill="1" applyBorder="1" applyAlignment="1" applyProtection="1">
      <alignment horizontal="center" vertical="center" wrapText="1"/>
      <protection locked="0"/>
    </xf>
    <xf numFmtId="164" fontId="7" fillId="0" borderId="11" xfId="61" applyNumberFormat="1" applyFont="1" applyFill="1" applyBorder="1" applyAlignment="1" applyProtection="1">
      <alignment vertical="center" wrapText="1"/>
      <protection locked="0"/>
    </xf>
    <xf numFmtId="164" fontId="7" fillId="0" borderId="52" xfId="61" applyNumberFormat="1" applyFont="1" applyFill="1" applyBorder="1" applyAlignment="1" applyProtection="1">
      <alignment vertical="center" wrapText="1"/>
      <protection locked="0"/>
    </xf>
    <xf numFmtId="164" fontId="7" fillId="0" borderId="38" xfId="61" applyNumberFormat="1" applyFont="1" applyFill="1" applyBorder="1" applyAlignment="1">
      <alignment vertical="center" wrapText="1"/>
      <protection/>
    </xf>
    <xf numFmtId="164" fontId="6" fillId="0" borderId="11" xfId="61" applyNumberFormat="1" applyFont="1" applyFill="1" applyBorder="1" applyAlignment="1" applyProtection="1">
      <alignment horizontal="left" vertical="center" wrapText="1" indent="1"/>
      <protection/>
    </xf>
    <xf numFmtId="1" fontId="5" fillId="18" borderId="11" xfId="61" applyNumberFormat="1" applyFont="1" applyFill="1" applyBorder="1" applyAlignment="1" applyProtection="1">
      <alignment horizontal="center" vertical="center" wrapText="1"/>
      <protection/>
    </xf>
    <xf numFmtId="164" fontId="6" fillId="0" borderId="11" xfId="61" applyNumberFormat="1" applyFont="1" applyFill="1" applyBorder="1" applyAlignment="1" applyProtection="1">
      <alignment vertical="center" wrapText="1"/>
      <protection/>
    </xf>
    <xf numFmtId="164" fontId="6" fillId="0" borderId="52" xfId="61" applyNumberFormat="1" applyFont="1" applyFill="1" applyBorder="1" applyAlignment="1" applyProtection="1">
      <alignment vertical="center" wrapText="1"/>
      <protection/>
    </xf>
    <xf numFmtId="164" fontId="6" fillId="0" borderId="38" xfId="61" applyNumberFormat="1" applyFont="1" applyFill="1" applyBorder="1" applyAlignment="1">
      <alignment vertical="center" wrapText="1"/>
      <protection/>
    </xf>
    <xf numFmtId="164" fontId="6" fillId="0" borderId="11" xfId="61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35" xfId="61" applyNumberFormat="1" applyFont="1" applyFill="1" applyBorder="1" applyAlignment="1">
      <alignment horizontal="right" vertical="center" wrapText="1" indent="1"/>
      <protection/>
    </xf>
    <xf numFmtId="164" fontId="6" fillId="0" borderId="19" xfId="61" applyNumberFormat="1" applyFont="1" applyFill="1" applyBorder="1" applyAlignment="1" applyProtection="1">
      <alignment horizontal="left" vertical="center" wrapText="1" indent="1"/>
      <protection/>
    </xf>
    <xf numFmtId="1" fontId="5" fillId="18" borderId="27" xfId="61" applyNumberFormat="1" applyFont="1" applyFill="1" applyBorder="1" applyAlignment="1" applyProtection="1">
      <alignment horizontal="center" vertical="center" wrapText="1"/>
      <protection/>
    </xf>
    <xf numFmtId="164" fontId="6" fillId="0" borderId="19" xfId="61" applyNumberFormat="1" applyFont="1" applyFill="1" applyBorder="1" applyAlignment="1" applyProtection="1">
      <alignment vertical="center" wrapText="1"/>
      <protection/>
    </xf>
    <xf numFmtId="164" fontId="6" fillId="0" borderId="54" xfId="61" applyNumberFormat="1" applyFont="1" applyFill="1" applyBorder="1" applyAlignment="1" applyProtection="1">
      <alignment vertical="center" wrapText="1"/>
      <protection/>
    </xf>
    <xf numFmtId="1" fontId="1" fillId="0" borderId="54" xfId="61" applyNumberFormat="1" applyFont="1" applyFill="1" applyBorder="1" applyAlignment="1" applyProtection="1">
      <alignment horizontal="center" vertical="center" wrapText="1"/>
      <protection locked="0"/>
    </xf>
    <xf numFmtId="164" fontId="7" fillId="0" borderId="19" xfId="61" applyNumberFormat="1" applyFont="1" applyFill="1" applyBorder="1" applyAlignment="1" applyProtection="1">
      <alignment vertical="center" wrapText="1"/>
      <protection locked="0"/>
    </xf>
    <xf numFmtId="164" fontId="7" fillId="0" borderId="54" xfId="61" applyNumberFormat="1" applyFont="1" applyFill="1" applyBorder="1" applyAlignment="1" applyProtection="1">
      <alignment vertical="center" wrapText="1"/>
      <protection locked="0"/>
    </xf>
    <xf numFmtId="164" fontId="6" fillId="0" borderId="17" xfId="61" applyNumberFormat="1" applyFont="1" applyFill="1" applyBorder="1" applyAlignment="1">
      <alignment horizontal="right" vertical="center" wrapText="1" indent="1"/>
      <protection/>
    </xf>
    <xf numFmtId="164" fontId="6" fillId="0" borderId="14" xfId="61" applyNumberFormat="1" applyFont="1" applyFill="1" applyBorder="1" applyAlignment="1">
      <alignment horizontal="left" vertical="center" wrapText="1" indent="1"/>
      <protection/>
    </xf>
    <xf numFmtId="1" fontId="7" fillId="18" borderId="53" xfId="61" applyNumberFormat="1" applyFont="1" applyFill="1" applyBorder="1" applyAlignment="1" applyProtection="1">
      <alignment vertical="center" wrapText="1"/>
      <protection/>
    </xf>
    <xf numFmtId="164" fontId="6" fillId="0" borderId="14" xfId="61" applyNumberFormat="1" applyFont="1" applyFill="1" applyBorder="1" applyAlignment="1" applyProtection="1">
      <alignment vertical="center" wrapText="1"/>
      <protection/>
    </xf>
    <xf numFmtId="164" fontId="6" fillId="0" borderId="53" xfId="61" applyNumberFormat="1" applyFont="1" applyFill="1" applyBorder="1" applyAlignment="1" applyProtection="1">
      <alignment vertical="center" wrapText="1"/>
      <protection/>
    </xf>
    <xf numFmtId="164" fontId="6" fillId="0" borderId="36" xfId="61" applyNumberFormat="1" applyFont="1" applyFill="1" applyBorder="1" applyAlignment="1">
      <alignment vertical="center" wrapText="1"/>
      <protection/>
    </xf>
    <xf numFmtId="164" fontId="42" fillId="0" borderId="0" xfId="61" applyNumberFormat="1" applyFont="1" applyFill="1" applyAlignment="1">
      <alignment horizontal="center" vertical="center" wrapText="1"/>
      <protection/>
    </xf>
    <xf numFmtId="164" fontId="42" fillId="0" borderId="0" xfId="61" applyNumberFormat="1" applyFont="1" applyFill="1" applyAlignment="1">
      <alignment vertical="center" wrapText="1"/>
      <protection/>
    </xf>
    <xf numFmtId="0" fontId="2" fillId="0" borderId="17" xfId="61" applyFont="1" applyFill="1" applyBorder="1" applyAlignment="1">
      <alignment horizontal="center" vertical="center" wrapText="1"/>
      <protection/>
    </xf>
    <xf numFmtId="0" fontId="2" fillId="0" borderId="14" xfId="61" applyFont="1" applyFill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0" fontId="5" fillId="0" borderId="0" xfId="61" applyFont="1" applyFill="1" applyAlignment="1">
      <alignment horizontal="center" vertical="center" wrapText="1"/>
      <protection/>
    </xf>
    <xf numFmtId="0" fontId="43" fillId="0" borderId="17" xfId="61" applyFont="1" applyFill="1" applyBorder="1" applyAlignment="1">
      <alignment horizontal="center" vertical="center" wrapText="1"/>
      <protection/>
    </xf>
    <xf numFmtId="0" fontId="43" fillId="0" borderId="14" xfId="61" applyFont="1" applyFill="1" applyBorder="1" applyAlignment="1">
      <alignment horizontal="center" vertical="center" wrapText="1"/>
      <protection/>
    </xf>
    <xf numFmtId="0" fontId="43" fillId="0" borderId="10" xfId="61" applyFont="1" applyFill="1" applyBorder="1" applyAlignment="1">
      <alignment horizontal="center" vertical="center" wrapText="1"/>
      <protection/>
    </xf>
    <xf numFmtId="0" fontId="7" fillId="0" borderId="24" xfId="61" applyFont="1" applyFill="1" applyBorder="1" applyAlignment="1" applyProtection="1">
      <alignment horizontal="right" vertical="center" wrapText="1" indent="1"/>
      <protection/>
    </xf>
    <xf numFmtId="0" fontId="7" fillId="0" borderId="13" xfId="61" applyFont="1" applyFill="1" applyBorder="1" applyAlignment="1" applyProtection="1">
      <alignment vertical="center" wrapText="1"/>
      <protection locked="0"/>
    </xf>
    <xf numFmtId="164" fontId="7" fillId="0" borderId="13" xfId="61" applyNumberFormat="1" applyFont="1" applyFill="1" applyBorder="1" applyAlignment="1" applyProtection="1">
      <alignment horizontal="right" vertical="center" wrapText="1" indent="2"/>
      <protection locked="0"/>
    </xf>
    <xf numFmtId="164" fontId="7" fillId="0" borderId="15" xfId="6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0" xfId="61" applyFill="1" applyAlignment="1">
      <alignment vertical="center" wrapText="1"/>
      <protection/>
    </xf>
    <xf numFmtId="0" fontId="7" fillId="0" borderId="25" xfId="61" applyFont="1" applyFill="1" applyBorder="1" applyAlignment="1" applyProtection="1">
      <alignment horizontal="right" vertical="center" wrapText="1" indent="1"/>
      <protection/>
    </xf>
    <xf numFmtId="0" fontId="7" fillId="0" borderId="11" xfId="61" applyFont="1" applyFill="1" applyBorder="1" applyAlignment="1" applyProtection="1">
      <alignment vertical="center" wrapText="1"/>
      <protection locked="0"/>
    </xf>
    <xf numFmtId="164" fontId="7" fillId="0" borderId="11" xfId="61" applyNumberFormat="1" applyFont="1" applyFill="1" applyBorder="1" applyAlignment="1" applyProtection="1">
      <alignment horizontal="right" vertical="center" wrapText="1" indent="2"/>
      <protection locked="0"/>
    </xf>
    <xf numFmtId="164" fontId="7" fillId="0" borderId="12" xfId="61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25" xfId="61" applyFont="1" applyFill="1" applyBorder="1" applyAlignment="1">
      <alignment horizontal="right" vertical="center" wrapText="1" indent="1"/>
      <protection/>
    </xf>
    <xf numFmtId="0" fontId="1" fillId="0" borderId="0" xfId="61" applyFill="1" applyAlignment="1" applyProtection="1">
      <alignment vertical="center" wrapText="1"/>
      <protection locked="0"/>
    </xf>
    <xf numFmtId="0" fontId="7" fillId="0" borderId="68" xfId="61" applyFont="1" applyFill="1" applyBorder="1" applyAlignment="1">
      <alignment horizontal="right" vertical="center" wrapText="1" indent="1"/>
      <protection/>
    </xf>
    <xf numFmtId="0" fontId="7" fillId="0" borderId="69" xfId="61" applyFont="1" applyFill="1" applyBorder="1" applyAlignment="1" applyProtection="1">
      <alignment vertical="center" wrapText="1"/>
      <protection locked="0"/>
    </xf>
    <xf numFmtId="164" fontId="7" fillId="0" borderId="69" xfId="61" applyNumberFormat="1" applyFont="1" applyFill="1" applyBorder="1" applyAlignment="1" applyProtection="1">
      <alignment horizontal="right" vertical="center" wrapText="1" indent="2"/>
      <protection locked="0"/>
    </xf>
    <xf numFmtId="164" fontId="7" fillId="0" borderId="70" xfId="6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9" xfId="61" applyFont="1" applyFill="1" applyBorder="1" applyAlignment="1">
      <alignment horizontal="right" vertical="center" wrapText="1" indent="1"/>
      <protection/>
    </xf>
    <xf numFmtId="0" fontId="6" fillId="0" borderId="30" xfId="61" applyFont="1" applyFill="1" applyBorder="1" applyAlignment="1">
      <alignment vertical="center" wrapText="1"/>
      <protection/>
    </xf>
    <xf numFmtId="164" fontId="6" fillId="0" borderId="30" xfId="61" applyNumberFormat="1" applyFont="1" applyFill="1" applyBorder="1" applyAlignment="1">
      <alignment horizontal="right" vertical="center" wrapText="1" indent="2"/>
      <protection/>
    </xf>
    <xf numFmtId="164" fontId="6" fillId="0" borderId="73" xfId="61" applyNumberFormat="1" applyFont="1" applyFill="1" applyBorder="1" applyAlignment="1">
      <alignment horizontal="right" vertical="center" wrapText="1" indent="2"/>
      <protection/>
    </xf>
    <xf numFmtId="0" fontId="1" fillId="0" borderId="0" xfId="61" applyFill="1" applyAlignment="1">
      <alignment horizontal="right" vertical="center" wrapText="1"/>
      <protection/>
    </xf>
    <xf numFmtId="0" fontId="1" fillId="0" borderId="0" xfId="61" applyFill="1" applyAlignment="1">
      <alignment horizontal="center" vertical="center" wrapText="1"/>
      <protection/>
    </xf>
    <xf numFmtId="0" fontId="2" fillId="0" borderId="53" xfId="61" applyFont="1" applyFill="1" applyBorder="1" applyAlignment="1">
      <alignment horizontal="center" vertical="center" wrapText="1"/>
      <protection/>
    </xf>
    <xf numFmtId="0" fontId="6" fillId="0" borderId="17" xfId="61" applyFont="1" applyFill="1" applyBorder="1" applyAlignment="1">
      <alignment horizontal="center" vertical="center" wrapText="1"/>
      <protection/>
    </xf>
    <xf numFmtId="0" fontId="6" fillId="0" borderId="14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25" xfId="61" applyFont="1" applyFill="1" applyBorder="1" applyAlignment="1" applyProtection="1">
      <alignment horizontal="center" vertical="center"/>
      <protection/>
    </xf>
    <xf numFmtId="0" fontId="7" fillId="0" borderId="11" xfId="61" applyFont="1" applyFill="1" applyBorder="1" applyAlignment="1" applyProtection="1">
      <alignment vertical="center" wrapText="1"/>
      <protection/>
    </xf>
    <xf numFmtId="164" fontId="7" fillId="0" borderId="11" xfId="61" applyNumberFormat="1" applyFont="1" applyFill="1" applyBorder="1" applyAlignment="1" applyProtection="1">
      <alignment vertical="center"/>
      <protection locked="0"/>
    </xf>
    <xf numFmtId="164" fontId="7" fillId="0" borderId="52" xfId="61" applyNumberFormat="1" applyFont="1" applyFill="1" applyBorder="1" applyAlignment="1" applyProtection="1">
      <alignment vertical="center"/>
      <protection locked="0"/>
    </xf>
    <xf numFmtId="164" fontId="6" fillId="0" borderId="52" xfId="61" applyNumberFormat="1" applyFont="1" applyFill="1" applyBorder="1" applyAlignment="1" applyProtection="1">
      <alignment vertical="center"/>
      <protection/>
    </xf>
    <xf numFmtId="164" fontId="6" fillId="0" borderId="12" xfId="61" applyNumberFormat="1" applyFont="1" applyFill="1" applyBorder="1" applyAlignment="1" applyProtection="1">
      <alignment vertical="center"/>
      <protection/>
    </xf>
    <xf numFmtId="0" fontId="7" fillId="0" borderId="26" xfId="61" applyFont="1" applyFill="1" applyBorder="1" applyAlignment="1" applyProtection="1">
      <alignment horizontal="center" vertical="center"/>
      <protection/>
    </xf>
    <xf numFmtId="0" fontId="7" fillId="0" borderId="27" xfId="61" applyFont="1" applyFill="1" applyBorder="1" applyAlignment="1" applyProtection="1">
      <alignment vertical="center" wrapText="1"/>
      <protection/>
    </xf>
    <xf numFmtId="0" fontId="7" fillId="0" borderId="27" xfId="61" applyFont="1" applyFill="1" applyBorder="1" applyAlignment="1" applyProtection="1">
      <alignment vertical="center" wrapText="1"/>
      <protection locked="0"/>
    </xf>
    <xf numFmtId="164" fontId="7" fillId="0" borderId="27" xfId="61" applyNumberFormat="1" applyFont="1" applyFill="1" applyBorder="1" applyAlignment="1" applyProtection="1">
      <alignment vertical="center"/>
      <protection locked="0"/>
    </xf>
    <xf numFmtId="164" fontId="7" fillId="0" borderId="64" xfId="61" applyNumberFormat="1" applyFont="1" applyFill="1" applyBorder="1" applyAlignment="1" applyProtection="1">
      <alignment vertical="center"/>
      <protection locked="0"/>
    </xf>
    <xf numFmtId="0" fontId="7" fillId="0" borderId="68" xfId="61" applyFont="1" applyFill="1" applyBorder="1" applyAlignment="1" applyProtection="1">
      <alignment horizontal="center" vertical="center"/>
      <protection/>
    </xf>
    <xf numFmtId="0" fontId="7" fillId="0" borderId="69" xfId="61" applyFont="1" applyFill="1" applyBorder="1" applyAlignment="1" applyProtection="1">
      <alignment vertical="center" wrapText="1"/>
      <protection/>
    </xf>
    <xf numFmtId="164" fontId="7" fillId="0" borderId="69" xfId="61" applyNumberFormat="1" applyFont="1" applyFill="1" applyBorder="1" applyAlignment="1" applyProtection="1">
      <alignment vertical="center"/>
      <protection locked="0"/>
    </xf>
    <xf numFmtId="164" fontId="7" fillId="0" borderId="72" xfId="61" applyNumberFormat="1" applyFont="1" applyFill="1" applyBorder="1" applyAlignment="1" applyProtection="1">
      <alignment vertical="center"/>
      <protection locked="0"/>
    </xf>
    <xf numFmtId="164" fontId="6" fillId="0" borderId="14" xfId="61" applyNumberFormat="1" applyFont="1" applyFill="1" applyBorder="1" applyAlignment="1" applyProtection="1">
      <alignment vertical="center"/>
      <protection/>
    </xf>
    <xf numFmtId="164" fontId="6" fillId="0" borderId="53" xfId="61" applyNumberFormat="1" applyFont="1" applyFill="1" applyBorder="1" applyAlignment="1" applyProtection="1">
      <alignment vertical="center"/>
      <protection/>
    </xf>
    <xf numFmtId="164" fontId="6" fillId="0" borderId="10" xfId="61" applyNumberFormat="1" applyFont="1" applyFill="1" applyBorder="1" applyAlignment="1" applyProtection="1">
      <alignment vertical="center"/>
      <protection/>
    </xf>
    <xf numFmtId="0" fontId="5" fillId="0" borderId="0" xfId="61" applyFont="1" applyFill="1">
      <alignment/>
      <protection/>
    </xf>
    <xf numFmtId="0" fontId="1" fillId="0" borderId="0" xfId="61" applyFill="1" applyProtection="1">
      <alignment/>
      <protection locked="0"/>
    </xf>
    <xf numFmtId="164" fontId="6" fillId="0" borderId="70" xfId="61" applyNumberFormat="1" applyFont="1" applyFill="1" applyBorder="1" applyAlignment="1" applyProtection="1">
      <alignment vertical="center"/>
      <protection/>
    </xf>
    <xf numFmtId="164" fontId="2" fillId="0" borderId="14" xfId="61" applyNumberFormat="1" applyFont="1" applyFill="1" applyBorder="1" applyAlignment="1" applyProtection="1">
      <alignment vertical="center"/>
      <protection/>
    </xf>
    <xf numFmtId="0" fontId="18" fillId="0" borderId="22" xfId="64" applyFont="1" applyBorder="1" applyAlignment="1">
      <alignment horizontal="center"/>
      <protection/>
    </xf>
    <xf numFmtId="0" fontId="17" fillId="0" borderId="0" xfId="64">
      <alignment/>
      <protection/>
    </xf>
    <xf numFmtId="0" fontId="18" fillId="0" borderId="13" xfId="64" applyFont="1" applyBorder="1" applyAlignment="1">
      <alignment horizontal="center"/>
      <protection/>
    </xf>
    <xf numFmtId="0" fontId="18" fillId="0" borderId="11" xfId="64" applyFont="1" applyBorder="1" applyAlignment="1">
      <alignment horizontal="center" wrapText="1"/>
      <protection/>
    </xf>
    <xf numFmtId="0" fontId="18" fillId="0" borderId="12" xfId="64" applyFont="1" applyBorder="1" applyAlignment="1">
      <alignment horizontal="center" wrapText="1"/>
      <protection/>
    </xf>
    <xf numFmtId="0" fontId="17" fillId="0" borderId="25" xfId="64" applyBorder="1">
      <alignment/>
      <protection/>
    </xf>
    <xf numFmtId="0" fontId="17" fillId="0" borderId="11" xfId="64" applyFont="1" applyBorder="1">
      <alignment/>
      <protection/>
    </xf>
    <xf numFmtId="0" fontId="17" fillId="0" borderId="11" xfId="64" applyBorder="1">
      <alignment/>
      <protection/>
    </xf>
    <xf numFmtId="0" fontId="17" fillId="0" borderId="12" xfId="64" applyBorder="1">
      <alignment/>
      <protection/>
    </xf>
    <xf numFmtId="0" fontId="18" fillId="0" borderId="68" xfId="64" applyFont="1" applyBorder="1">
      <alignment/>
      <protection/>
    </xf>
    <xf numFmtId="0" fontId="18" fillId="0" borderId="69" xfId="64" applyFont="1" applyBorder="1">
      <alignment/>
      <protection/>
    </xf>
    <xf numFmtId="0" fontId="18" fillId="0" borderId="70" xfId="64" applyFont="1" applyBorder="1">
      <alignment/>
      <protection/>
    </xf>
    <xf numFmtId="0" fontId="18" fillId="0" borderId="0" xfId="64" applyFont="1">
      <alignment/>
      <protection/>
    </xf>
    <xf numFmtId="0" fontId="18" fillId="0" borderId="0" xfId="64" applyFont="1" applyBorder="1">
      <alignment/>
      <protection/>
    </xf>
    <xf numFmtId="164" fontId="3" fillId="0" borderId="0" xfId="65" applyNumberFormat="1" applyFont="1" applyFill="1" applyBorder="1" applyAlignment="1" applyProtection="1">
      <alignment horizontal="center" vertical="center"/>
      <protection/>
    </xf>
    <xf numFmtId="164" fontId="11" fillId="0" borderId="20" xfId="65" applyNumberFormat="1" applyFont="1" applyFill="1" applyBorder="1" applyAlignment="1" applyProtection="1">
      <alignment horizontal="left" vertical="center"/>
      <protection/>
    </xf>
    <xf numFmtId="164" fontId="11" fillId="0" borderId="20" xfId="65" applyNumberFormat="1" applyFont="1" applyFill="1" applyBorder="1" applyAlignment="1" applyProtection="1">
      <alignment horizontal="left"/>
      <protection/>
    </xf>
    <xf numFmtId="0" fontId="3" fillId="0" borderId="0" xfId="65" applyFont="1" applyFill="1" applyAlignment="1" applyProtection="1">
      <alignment horizontal="center"/>
      <protection/>
    </xf>
    <xf numFmtId="164" fontId="2" fillId="0" borderId="67" xfId="61" applyNumberFormat="1" applyFont="1" applyFill="1" applyBorder="1" applyAlignment="1" applyProtection="1">
      <alignment horizontal="center" vertical="center" wrapText="1"/>
      <protection/>
    </xf>
    <xf numFmtId="164" fontId="2" fillId="0" borderId="74" xfId="61" applyNumberFormat="1" applyFont="1" applyFill="1" applyBorder="1" applyAlignment="1" applyProtection="1">
      <alignment horizontal="center" vertical="center" wrapText="1"/>
      <protection/>
    </xf>
    <xf numFmtId="164" fontId="15" fillId="0" borderId="75" xfId="61" applyNumberFormat="1" applyFont="1" applyFill="1" applyBorder="1" applyAlignment="1" applyProtection="1">
      <alignment horizontal="center" vertical="center" wrapText="1"/>
      <protection/>
    </xf>
    <xf numFmtId="164" fontId="2" fillId="0" borderId="61" xfId="61" applyNumberFormat="1" applyFont="1" applyFill="1" applyBorder="1" applyAlignment="1" applyProtection="1">
      <alignment horizontal="center" vertical="center" wrapText="1"/>
      <protection/>
    </xf>
    <xf numFmtId="164" fontId="2" fillId="0" borderId="62" xfId="61" applyNumberFormat="1" applyFont="1" applyFill="1" applyBorder="1" applyAlignment="1" applyProtection="1">
      <alignment horizontal="center" vertical="center" wrapText="1"/>
      <protection/>
    </xf>
    <xf numFmtId="164" fontId="3" fillId="0" borderId="0" xfId="61" applyNumberFormat="1" applyFont="1" applyFill="1" applyAlignment="1" applyProtection="1">
      <alignment horizontal="center" vertical="center" wrapText="1"/>
      <protection/>
    </xf>
    <xf numFmtId="0" fontId="22" fillId="0" borderId="0" xfId="66" applyFont="1" applyFill="1" applyAlignment="1" applyProtection="1">
      <alignment horizontal="center"/>
      <protection locked="0"/>
    </xf>
    <xf numFmtId="0" fontId="3" fillId="0" borderId="0" xfId="66" applyFont="1" applyFill="1" applyAlignment="1">
      <alignment horizontal="center" wrapText="1"/>
      <protection/>
    </xf>
    <xf numFmtId="0" fontId="3" fillId="0" borderId="0" xfId="66" applyFont="1" applyFill="1" applyAlignment="1">
      <alignment horizontal="center"/>
      <protection/>
    </xf>
    <xf numFmtId="0" fontId="3" fillId="0" borderId="42" xfId="66" applyFont="1" applyFill="1" applyBorder="1" applyAlignment="1">
      <alignment horizontal="center" vertical="center"/>
      <protection/>
    </xf>
    <xf numFmtId="0" fontId="3" fillId="0" borderId="41" xfId="66" applyFont="1" applyFill="1" applyBorder="1" applyAlignment="1">
      <alignment horizontal="center" vertical="center"/>
      <protection/>
    </xf>
    <xf numFmtId="0" fontId="3" fillId="0" borderId="44" xfId="66" applyFont="1" applyFill="1" applyBorder="1" applyAlignment="1">
      <alignment horizontal="center" vertical="center"/>
      <protection/>
    </xf>
    <xf numFmtId="0" fontId="31" fillId="0" borderId="0" xfId="61" applyFont="1" applyFill="1" applyAlignment="1" applyProtection="1">
      <alignment horizontal="center" vertical="top" wrapText="1"/>
      <protection locked="0"/>
    </xf>
    <xf numFmtId="0" fontId="28" fillId="0" borderId="0" xfId="68" applyFont="1" applyFill="1" applyAlignment="1" applyProtection="1">
      <alignment horizontal="left"/>
      <protection/>
    </xf>
    <xf numFmtId="0" fontId="36" fillId="0" borderId="0" xfId="68" applyFont="1" applyFill="1" applyAlignment="1" applyProtection="1">
      <alignment horizontal="center" vertical="center" wrapText="1"/>
      <protection/>
    </xf>
    <xf numFmtId="0" fontId="36" fillId="0" borderId="0" xfId="68" applyFont="1" applyFill="1" applyAlignment="1" applyProtection="1">
      <alignment horizontal="center" vertical="center"/>
      <protection/>
    </xf>
    <xf numFmtId="0" fontId="38" fillId="0" borderId="0" xfId="68" applyFont="1" applyFill="1" applyBorder="1" applyAlignment="1" applyProtection="1">
      <alignment horizontal="right"/>
      <protection/>
    </xf>
    <xf numFmtId="0" fontId="39" fillId="0" borderId="21" xfId="68" applyFont="1" applyFill="1" applyBorder="1" applyAlignment="1" applyProtection="1">
      <alignment horizontal="center" vertical="center" wrapText="1"/>
      <protection/>
    </xf>
    <xf numFmtId="0" fontId="39" fillId="0" borderId="35" xfId="68" applyFont="1" applyFill="1" applyBorder="1" applyAlignment="1" applyProtection="1">
      <alignment horizontal="center" vertical="center" wrapText="1"/>
      <protection/>
    </xf>
    <xf numFmtId="0" fontId="39" fillId="0" borderId="24" xfId="68" applyFont="1" applyFill="1" applyBorder="1" applyAlignment="1" applyProtection="1">
      <alignment horizontal="center" vertical="center" wrapText="1"/>
      <protection/>
    </xf>
    <xf numFmtId="0" fontId="11" fillId="0" borderId="22" xfId="67" applyFont="1" applyFill="1" applyBorder="1" applyAlignment="1" applyProtection="1">
      <alignment horizontal="center" vertical="center" textRotation="90"/>
      <protection/>
    </xf>
    <xf numFmtId="0" fontId="11" fillId="0" borderId="19" xfId="67" applyFont="1" applyFill="1" applyBorder="1" applyAlignment="1" applyProtection="1">
      <alignment horizontal="center" vertical="center" textRotation="90"/>
      <protection/>
    </xf>
    <xf numFmtId="0" fontId="11" fillId="0" borderId="13" xfId="67" applyFont="1" applyFill="1" applyBorder="1" applyAlignment="1" applyProtection="1">
      <alignment horizontal="center" vertical="center" textRotation="90"/>
      <protection/>
    </xf>
    <xf numFmtId="0" fontId="38" fillId="0" borderId="32" xfId="68" applyFont="1" applyFill="1" applyBorder="1" applyAlignment="1" applyProtection="1">
      <alignment horizontal="center" vertical="center" wrapText="1"/>
      <protection/>
    </xf>
    <xf numFmtId="0" fontId="38" fillId="0" borderId="11" xfId="68" applyFont="1" applyFill="1" applyBorder="1" applyAlignment="1" applyProtection="1">
      <alignment horizontal="center" vertical="center" wrapText="1"/>
      <protection/>
    </xf>
    <xf numFmtId="0" fontId="38" fillId="0" borderId="11" xfId="68" applyFont="1" applyFill="1" applyBorder="1" applyAlignment="1" applyProtection="1">
      <alignment horizontal="center" wrapText="1"/>
      <protection/>
    </xf>
    <xf numFmtId="0" fontId="28" fillId="0" borderId="0" xfId="68" applyFont="1" applyFill="1" applyAlignment="1" applyProtection="1">
      <alignment horizontal="center"/>
      <protection/>
    </xf>
    <xf numFmtId="0" fontId="5" fillId="0" borderId="0" xfId="67" applyFont="1" applyFill="1" applyAlignment="1" applyProtection="1">
      <alignment horizontal="center" vertical="center" wrapText="1"/>
      <protection/>
    </xf>
    <xf numFmtId="0" fontId="3" fillId="0" borderId="0" xfId="67" applyFont="1" applyFill="1" applyAlignment="1" applyProtection="1">
      <alignment horizontal="center" vertical="center" wrapText="1"/>
      <protection/>
    </xf>
    <xf numFmtId="0" fontId="11" fillId="0" borderId="0" xfId="67" applyFont="1" applyFill="1" applyBorder="1" applyAlignment="1" applyProtection="1">
      <alignment horizontal="right" vertical="center"/>
      <protection/>
    </xf>
    <xf numFmtId="0" fontId="3" fillId="0" borderId="31" xfId="67" applyFont="1" applyFill="1" applyBorder="1" applyAlignment="1" applyProtection="1">
      <alignment horizontal="center" vertical="center" wrapText="1"/>
      <protection/>
    </xf>
    <xf numFmtId="0" fontId="3" fillId="0" borderId="25" xfId="67" applyFont="1" applyFill="1" applyBorder="1" applyAlignment="1" applyProtection="1">
      <alignment horizontal="center" vertical="center" wrapText="1"/>
      <protection/>
    </xf>
    <xf numFmtId="0" fontId="11" fillId="0" borderId="32" xfId="67" applyFont="1" applyFill="1" applyBorder="1" applyAlignment="1" applyProtection="1">
      <alignment horizontal="center" vertical="center" textRotation="90"/>
      <protection/>
    </xf>
    <xf numFmtId="0" fontId="11" fillId="0" borderId="11" xfId="67" applyFont="1" applyFill="1" applyBorder="1" applyAlignment="1" applyProtection="1">
      <alignment horizontal="center" vertical="center" textRotation="90"/>
      <protection/>
    </xf>
    <xf numFmtId="0" fontId="4" fillId="0" borderId="33" xfId="67" applyFont="1" applyFill="1" applyBorder="1" applyAlignment="1" applyProtection="1">
      <alignment horizontal="center" vertical="center" wrapText="1"/>
      <protection/>
    </xf>
    <xf numFmtId="0" fontId="4" fillId="0" borderId="12" xfId="67" applyFont="1" applyFill="1" applyBorder="1" applyAlignment="1" applyProtection="1">
      <alignment horizontal="center" vertical="center"/>
      <protection/>
    </xf>
    <xf numFmtId="164" fontId="2" fillId="0" borderId="67" xfId="61" applyNumberFormat="1" applyFont="1" applyFill="1" applyBorder="1" applyAlignment="1">
      <alignment horizontal="center" vertical="center" wrapText="1"/>
      <protection/>
    </xf>
    <xf numFmtId="164" fontId="2" fillId="0" borderId="74" xfId="61" applyNumberFormat="1" applyFont="1" applyFill="1" applyBorder="1" applyAlignment="1">
      <alignment horizontal="center" vertical="center" wrapText="1"/>
      <protection/>
    </xf>
    <xf numFmtId="164" fontId="2" fillId="0" borderId="21" xfId="61" applyNumberFormat="1" applyFont="1" applyFill="1" applyBorder="1" applyAlignment="1">
      <alignment horizontal="center" vertical="center" wrapText="1"/>
      <protection/>
    </xf>
    <xf numFmtId="164" fontId="2" fillId="0" borderId="29" xfId="61" applyNumberFormat="1" applyFont="1" applyFill="1" applyBorder="1" applyAlignment="1">
      <alignment horizontal="center" vertical="center" wrapText="1"/>
      <protection/>
    </xf>
    <xf numFmtId="164" fontId="2" fillId="0" borderId="22" xfId="61" applyNumberFormat="1" applyFont="1" applyFill="1" applyBorder="1" applyAlignment="1">
      <alignment horizontal="center" vertical="center" wrapText="1"/>
      <protection/>
    </xf>
    <xf numFmtId="164" fontId="2" fillId="0" borderId="30" xfId="61" applyNumberFormat="1" applyFont="1" applyFill="1" applyBorder="1" applyAlignment="1">
      <alignment horizontal="center" vertical="center"/>
      <protection/>
    </xf>
    <xf numFmtId="164" fontId="2" fillId="0" borderId="30" xfId="61" applyNumberFormat="1" applyFont="1" applyFill="1" applyBorder="1" applyAlignment="1">
      <alignment horizontal="center" vertical="center" wrapText="1"/>
      <protection/>
    </xf>
    <xf numFmtId="0" fontId="7" fillId="0" borderId="75" xfId="61" applyFont="1" applyFill="1" applyBorder="1" applyAlignment="1">
      <alignment horizontal="justify" vertical="center" wrapText="1"/>
      <protection/>
    </xf>
    <xf numFmtId="0" fontId="5" fillId="0" borderId="42" xfId="61" applyFont="1" applyFill="1" applyBorder="1" applyAlignment="1" applyProtection="1">
      <alignment horizontal="left" vertical="center"/>
      <protection/>
    </xf>
    <xf numFmtId="0" fontId="5" fillId="0" borderId="43" xfId="61" applyFont="1" applyFill="1" applyBorder="1" applyAlignment="1" applyProtection="1">
      <alignment horizontal="left" vertical="center"/>
      <protection/>
    </xf>
    <xf numFmtId="0" fontId="2" fillId="0" borderId="76" xfId="61" applyFont="1" applyFill="1" applyBorder="1" applyAlignment="1">
      <alignment horizontal="left" vertical="center" wrapText="1"/>
      <protection/>
    </xf>
    <xf numFmtId="0" fontId="2" fillId="0" borderId="75" xfId="61" applyFont="1" applyFill="1" applyBorder="1" applyAlignment="1">
      <alignment horizontal="left" vertical="center" wrapText="1"/>
      <protection/>
    </xf>
    <xf numFmtId="0" fontId="2" fillId="0" borderId="77" xfId="61" applyFont="1" applyFill="1" applyBorder="1" applyAlignment="1">
      <alignment horizontal="left" vertical="center" wrapText="1"/>
      <protection/>
    </xf>
    <xf numFmtId="0" fontId="6" fillId="0" borderId="42" xfId="61" applyFont="1" applyFill="1" applyBorder="1" applyAlignment="1" applyProtection="1">
      <alignment horizontal="left" vertical="center"/>
      <protection/>
    </xf>
    <xf numFmtId="0" fontId="6" fillId="0" borderId="43" xfId="61" applyFont="1" applyFill="1" applyBorder="1" applyAlignment="1" applyProtection="1">
      <alignment horizontal="left" vertical="center"/>
      <protection/>
    </xf>
    <xf numFmtId="0" fontId="2" fillId="0" borderId="76" xfId="61" applyFont="1" applyFill="1" applyBorder="1" applyAlignment="1" applyProtection="1">
      <alignment horizontal="left" vertical="center" wrapText="1"/>
      <protection/>
    </xf>
    <xf numFmtId="0" fontId="2" fillId="0" borderId="75" xfId="61" applyFont="1" applyFill="1" applyBorder="1" applyAlignment="1" applyProtection="1">
      <alignment horizontal="left" vertical="center" wrapText="1"/>
      <protection/>
    </xf>
    <xf numFmtId="0" fontId="2" fillId="0" borderId="77" xfId="61" applyFont="1" applyFill="1" applyBorder="1" applyAlignment="1" applyProtection="1">
      <alignment horizontal="left" vertical="center" wrapText="1"/>
      <protection/>
    </xf>
    <xf numFmtId="0" fontId="3" fillId="0" borderId="0" xfId="61" applyFont="1" applyFill="1" applyAlignment="1">
      <alignment horizontal="center" wrapText="1"/>
      <protection/>
    </xf>
    <xf numFmtId="0" fontId="3" fillId="0" borderId="0" xfId="61" applyFont="1" applyFill="1" applyAlignment="1">
      <alignment horizontal="center"/>
      <protection/>
    </xf>
    <xf numFmtId="0" fontId="4" fillId="0" borderId="20" xfId="61" applyFont="1" applyFill="1" applyBorder="1" applyAlignment="1">
      <alignment horizontal="right"/>
      <protection/>
    </xf>
    <xf numFmtId="0" fontId="2" fillId="0" borderId="76" xfId="61" applyFont="1" applyFill="1" applyBorder="1" applyAlignment="1">
      <alignment horizontal="center" vertical="center" wrapText="1"/>
      <protection/>
    </xf>
    <xf numFmtId="0" fontId="2" fillId="0" borderId="78" xfId="61" applyFont="1" applyFill="1" applyBorder="1" applyAlignment="1">
      <alignment horizontal="center" vertical="center" wrapText="1"/>
      <protection/>
    </xf>
    <xf numFmtId="0" fontId="2" fillId="0" borderId="22" xfId="61" applyFont="1" applyFill="1" applyBorder="1" applyAlignment="1">
      <alignment horizontal="center" vertical="center" wrapText="1"/>
      <protection/>
    </xf>
    <xf numFmtId="0" fontId="2" fillId="0" borderId="30" xfId="61" applyFont="1" applyFill="1" applyBorder="1" applyAlignment="1">
      <alignment horizontal="center" vertical="center" wrapText="1"/>
      <protection/>
    </xf>
    <xf numFmtId="0" fontId="2" fillId="0" borderId="75" xfId="61" applyFont="1" applyFill="1" applyBorder="1" applyAlignment="1">
      <alignment horizontal="center" vertical="center" wrapText="1"/>
      <protection/>
    </xf>
    <xf numFmtId="0" fontId="2" fillId="0" borderId="20" xfId="61" applyFont="1" applyFill="1" applyBorder="1" applyAlignment="1">
      <alignment horizontal="center" vertical="center" wrapText="1"/>
      <protection/>
    </xf>
    <xf numFmtId="0" fontId="2" fillId="0" borderId="53" xfId="61" applyFont="1" applyFill="1" applyBorder="1" applyAlignment="1">
      <alignment horizontal="center"/>
      <protection/>
    </xf>
    <xf numFmtId="0" fontId="2" fillId="0" borderId="44" xfId="61" applyFont="1" applyFill="1" applyBorder="1" applyAlignment="1">
      <alignment horizontal="center"/>
      <protection/>
    </xf>
    <xf numFmtId="0" fontId="2" fillId="0" borderId="23" xfId="61" applyFont="1" applyFill="1" applyBorder="1" applyAlignment="1">
      <alignment horizontal="center" vertical="center" wrapText="1"/>
      <protection/>
    </xf>
    <xf numFmtId="0" fontId="2" fillId="0" borderId="73" xfId="61" applyFont="1" applyFill="1" applyBorder="1" applyAlignment="1">
      <alignment horizontal="center" vertical="center" wrapText="1"/>
      <protection/>
    </xf>
    <xf numFmtId="0" fontId="18" fillId="0" borderId="21" xfId="64" applyFont="1" applyBorder="1" applyAlignment="1">
      <alignment horizontal="center"/>
      <protection/>
    </xf>
    <xf numFmtId="0" fontId="18" fillId="0" borderId="24" xfId="64" applyFont="1" applyBorder="1" applyAlignment="1">
      <alignment horizontal="center"/>
      <protection/>
    </xf>
    <xf numFmtId="0" fontId="18" fillId="0" borderId="55" xfId="64" applyFont="1" applyBorder="1" applyAlignment="1">
      <alignment horizontal="center"/>
      <protection/>
    </xf>
    <xf numFmtId="0" fontId="18" fillId="0" borderId="58" xfId="64" applyFont="1" applyBorder="1" applyAlignment="1">
      <alignment horizontal="center"/>
      <protection/>
    </xf>
  </cellXfs>
  <cellStyles count="6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_SZÖT Zárszámadás 2014." xfId="44"/>
    <cellStyle name="Ezres 3" xfId="45"/>
    <cellStyle name="Ezres 4" xfId="46"/>
    <cellStyle name="Figyelmeztetés" xfId="47"/>
    <cellStyle name="Hiperhivatkozás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Magyarázó szöveg" xfId="59"/>
    <cellStyle name="Már látott hiperhivatkozás" xfId="60"/>
    <cellStyle name="Normál 2" xfId="61"/>
    <cellStyle name="Normál 3" xfId="62"/>
    <cellStyle name="Normál 4" xfId="63"/>
    <cellStyle name="Normál_év végi létsz" xfId="64"/>
    <cellStyle name="Normál_KVRENMUNKA" xfId="65"/>
    <cellStyle name="Normál_minta" xfId="66"/>
    <cellStyle name="Normál_VAGYONK" xfId="67"/>
    <cellStyle name="Normál_VAGYONKIM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  <cellStyle name="Százalék 2" xfId="76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32"/>
  <sheetViews>
    <sheetView tabSelected="1" view="pageBreakPreview" zoomScaleNormal="120" zoomScaleSheetLayoutView="100" zoomScalePageLayoutView="0" workbookViewId="0" topLeftCell="A1">
      <selection activeCell="F12" sqref="F12"/>
    </sheetView>
  </sheetViews>
  <sheetFormatPr defaultColWidth="9.140625" defaultRowHeight="15"/>
  <cols>
    <col min="1" max="1" width="8.140625" style="74" customWidth="1"/>
    <col min="2" max="2" width="78.57421875" style="74" customWidth="1"/>
    <col min="3" max="6" width="13.00390625" style="75" customWidth="1"/>
    <col min="7" max="7" width="7.7109375" style="15" customWidth="1"/>
    <col min="8" max="16384" width="9.140625" style="15" customWidth="1"/>
  </cols>
  <sheetData>
    <row r="1" spans="1:6" ht="15.75" customHeight="1">
      <c r="A1" s="500" t="s">
        <v>76</v>
      </c>
      <c r="B1" s="500"/>
      <c r="C1" s="500"/>
      <c r="D1" s="500"/>
      <c r="E1" s="500"/>
      <c r="F1" s="500"/>
    </row>
    <row r="2" spans="1:6" ht="15.75" customHeight="1" thickBot="1">
      <c r="A2" s="501" t="s">
        <v>77</v>
      </c>
      <c r="B2" s="501"/>
      <c r="C2" s="16"/>
      <c r="D2" s="16"/>
      <c r="E2" s="16"/>
      <c r="F2" s="16" t="s">
        <v>78</v>
      </c>
    </row>
    <row r="3" spans="1:6" ht="37.5" customHeight="1" thickBot="1">
      <c r="A3" s="17" t="s">
        <v>79</v>
      </c>
      <c r="B3" s="18" t="s">
        <v>80</v>
      </c>
      <c r="C3" s="19" t="s">
        <v>303</v>
      </c>
      <c r="D3" s="19" t="s">
        <v>304</v>
      </c>
      <c r="E3" s="19" t="s">
        <v>305</v>
      </c>
      <c r="F3" s="19" t="s">
        <v>306</v>
      </c>
    </row>
    <row r="4" spans="1:6" s="23" customFormat="1" ht="12" customHeight="1" thickBot="1">
      <c r="A4" s="20">
        <v>1</v>
      </c>
      <c r="B4" s="21">
        <v>2</v>
      </c>
      <c r="C4" s="22">
        <v>3</v>
      </c>
      <c r="D4" s="22">
        <v>3</v>
      </c>
      <c r="E4" s="22">
        <v>3</v>
      </c>
      <c r="F4" s="22">
        <v>3</v>
      </c>
    </row>
    <row r="5" spans="1:6" s="26" customFormat="1" ht="12" customHeight="1" thickBot="1">
      <c r="A5" s="24" t="s">
        <v>1</v>
      </c>
      <c r="B5" s="25" t="s">
        <v>307</v>
      </c>
      <c r="C5" s="11">
        <f>+C6+C7+C8+C9+C10+C11</f>
        <v>0</v>
      </c>
      <c r="D5" s="11">
        <f>+D6+D7+D8+D9+D10+D11</f>
        <v>0</v>
      </c>
      <c r="E5" s="11">
        <f>+E6+E7+E8+E9+E10+E11</f>
        <v>0</v>
      </c>
      <c r="F5" s="11"/>
    </row>
    <row r="6" spans="1:6" s="26" customFormat="1" ht="12" customHeight="1" hidden="1">
      <c r="A6" s="27" t="s">
        <v>2</v>
      </c>
      <c r="B6" s="28" t="s">
        <v>82</v>
      </c>
      <c r="C6" s="29">
        <f>'1.2.sz.mell.'!C6+'1.3.sz.mell.'!C6+'1.4.sz.mell.'!C6</f>
        <v>0</v>
      </c>
      <c r="D6" s="29">
        <f>'1.2.sz.mell.'!D6+'1.3.sz.mell.'!D6+'1.4.sz.mell.'!D6</f>
        <v>0</v>
      </c>
      <c r="E6" s="29">
        <f>'1.2.sz.mell.'!E6+'1.3.sz.mell.'!E6+'1.4.sz.mell.'!E6</f>
        <v>0</v>
      </c>
      <c r="F6" s="29"/>
    </row>
    <row r="7" spans="1:6" s="26" customFormat="1" ht="12" customHeight="1" hidden="1">
      <c r="A7" s="30" t="s">
        <v>3</v>
      </c>
      <c r="B7" s="31" t="s">
        <v>83</v>
      </c>
      <c r="C7" s="32">
        <f>'1.2.sz.mell.'!C7+'1.3.sz.mell.'!C7+'1.4.sz.mell.'!C7</f>
        <v>0</v>
      </c>
      <c r="D7" s="32">
        <f>'1.2.sz.mell.'!D7+'1.3.sz.mell.'!D7+'1.4.sz.mell.'!D7</f>
        <v>0</v>
      </c>
      <c r="E7" s="32">
        <f>'1.2.sz.mell.'!E7+'1.3.sz.mell.'!E7+'1.4.sz.mell.'!E7</f>
        <v>0</v>
      </c>
      <c r="F7" s="157"/>
    </row>
    <row r="8" spans="1:6" s="26" customFormat="1" ht="12" customHeight="1" hidden="1">
      <c r="A8" s="30" t="s">
        <v>4</v>
      </c>
      <c r="B8" s="31" t="s">
        <v>84</v>
      </c>
      <c r="C8" s="32">
        <f>'1.2.sz.mell.'!C8+'1.3.sz.mell.'!C8+'1.4.sz.mell.'!C8</f>
        <v>0</v>
      </c>
      <c r="D8" s="32">
        <f>'1.2.sz.mell.'!D8+'1.3.sz.mell.'!D8+'1.4.sz.mell.'!D8</f>
        <v>0</v>
      </c>
      <c r="E8" s="32">
        <f>'1.2.sz.mell.'!E8+'1.3.sz.mell.'!E8+'1.4.sz.mell.'!E8</f>
        <v>0</v>
      </c>
      <c r="F8" s="157"/>
    </row>
    <row r="9" spans="1:6" s="26" customFormat="1" ht="12" customHeight="1" hidden="1">
      <c r="A9" s="30" t="s">
        <v>5</v>
      </c>
      <c r="B9" s="31" t="s">
        <v>85</v>
      </c>
      <c r="C9" s="32">
        <f>'1.2.sz.mell.'!C9+'1.3.sz.mell.'!C9+'1.4.sz.mell.'!C9</f>
        <v>0</v>
      </c>
      <c r="D9" s="32">
        <f>'1.2.sz.mell.'!D9+'1.3.sz.mell.'!D9+'1.4.sz.mell.'!D9</f>
        <v>0</v>
      </c>
      <c r="E9" s="32">
        <f>'1.2.sz.mell.'!E9+'1.3.sz.mell.'!E9+'1.4.sz.mell.'!E9</f>
        <v>0</v>
      </c>
      <c r="F9" s="157"/>
    </row>
    <row r="10" spans="1:6" s="26" customFormat="1" ht="12" customHeight="1" hidden="1">
      <c r="A10" s="30" t="s">
        <v>6</v>
      </c>
      <c r="B10" s="31" t="s">
        <v>86</v>
      </c>
      <c r="C10" s="32">
        <f>'1.2.sz.mell.'!C10+'1.3.sz.mell.'!C10+'1.4.sz.mell.'!C10</f>
        <v>0</v>
      </c>
      <c r="D10" s="32">
        <f>'1.2.sz.mell.'!D10+'1.3.sz.mell.'!D10+'1.4.sz.mell.'!D10</f>
        <v>0</v>
      </c>
      <c r="E10" s="32">
        <f>'1.2.sz.mell.'!E10+'1.3.sz.mell.'!E10+'1.4.sz.mell.'!E10</f>
        <v>0</v>
      </c>
      <c r="F10" s="157"/>
    </row>
    <row r="11" spans="1:6" s="26" customFormat="1" ht="12" customHeight="1" hidden="1" thickBot="1">
      <c r="A11" s="33" t="s">
        <v>87</v>
      </c>
      <c r="B11" s="34" t="s">
        <v>88</v>
      </c>
      <c r="C11" s="32">
        <f>'1.2.sz.mell.'!C11+'1.3.sz.mell.'!C11+'1.4.sz.mell.'!C11</f>
        <v>0</v>
      </c>
      <c r="D11" s="32">
        <f>'1.2.sz.mell.'!D11+'1.3.sz.mell.'!D11+'1.4.sz.mell.'!D11</f>
        <v>0</v>
      </c>
      <c r="E11" s="32">
        <f>'1.2.sz.mell.'!E11+'1.3.sz.mell.'!E11+'1.4.sz.mell.'!E11</f>
        <v>0</v>
      </c>
      <c r="F11" s="157"/>
    </row>
    <row r="12" spans="1:6" s="26" customFormat="1" ht="12" customHeight="1" thickBot="1">
      <c r="A12" s="24" t="s">
        <v>7</v>
      </c>
      <c r="B12" s="35" t="s">
        <v>89</v>
      </c>
      <c r="C12" s="11">
        <f>+C13+C14+C15+C16+C17</f>
        <v>110388</v>
      </c>
      <c r="D12" s="11">
        <f>+D13+D14+D15+D16+D17</f>
        <v>117378</v>
      </c>
      <c r="E12" s="11">
        <f>+E13+E14+E15+E16+E17</f>
        <v>113339</v>
      </c>
      <c r="F12" s="158">
        <f>E12/D12*100</f>
        <v>96.5589803881477</v>
      </c>
    </row>
    <row r="13" spans="1:6" s="26" customFormat="1" ht="12" customHeight="1">
      <c r="A13" s="27" t="s">
        <v>8</v>
      </c>
      <c r="B13" s="28" t="s">
        <v>9</v>
      </c>
      <c r="C13" s="29">
        <f>'1.2.sz.mell.'!C13+'1.3.sz.mell.'!C13+'1.4.sz.mell.'!C13</f>
        <v>0</v>
      </c>
      <c r="D13" s="29">
        <f>'1.2.sz.mell.'!D13+'1.3.sz.mell.'!D13+'1.4.sz.mell.'!D13</f>
        <v>0</v>
      </c>
      <c r="E13" s="29">
        <f>'1.2.sz.mell.'!E13+'1.3.sz.mell.'!E13+'1.4.sz.mell.'!E13</f>
        <v>0</v>
      </c>
      <c r="F13" s="159"/>
    </row>
    <row r="14" spans="1:6" s="26" customFormat="1" ht="12" customHeight="1">
      <c r="A14" s="30" t="s">
        <v>10</v>
      </c>
      <c r="B14" s="31" t="s">
        <v>90</v>
      </c>
      <c r="C14" s="32">
        <f>'1.2.sz.mell.'!C14+'1.3.sz.mell.'!C14+'1.4.sz.mell.'!C14</f>
        <v>0</v>
      </c>
      <c r="D14" s="32">
        <f>'1.2.sz.mell.'!D14+'1.3.sz.mell.'!D14+'1.4.sz.mell.'!D14</f>
        <v>0</v>
      </c>
      <c r="E14" s="32">
        <f>'1.2.sz.mell.'!E14+'1.3.sz.mell.'!E14+'1.4.sz.mell.'!E14</f>
        <v>0</v>
      </c>
      <c r="F14" s="157"/>
    </row>
    <row r="15" spans="1:6" s="26" customFormat="1" ht="12" customHeight="1">
      <c r="A15" s="30" t="s">
        <v>11</v>
      </c>
      <c r="B15" s="31" t="s">
        <v>91</v>
      </c>
      <c r="C15" s="32">
        <f>'1.2.sz.mell.'!C15+'1.3.sz.mell.'!C15+'1.4.sz.mell.'!C15</f>
        <v>0</v>
      </c>
      <c r="D15" s="32">
        <f>'1.2.sz.mell.'!D15+'1.3.sz.mell.'!D15+'1.4.sz.mell.'!D15</f>
        <v>0</v>
      </c>
      <c r="E15" s="32">
        <f>'1.2.sz.mell.'!E15+'1.3.sz.mell.'!E15+'1.4.sz.mell.'!E15</f>
        <v>0</v>
      </c>
      <c r="F15" s="157"/>
    </row>
    <row r="16" spans="1:6" s="26" customFormat="1" ht="12" customHeight="1">
      <c r="A16" s="30" t="s">
        <v>12</v>
      </c>
      <c r="B16" s="31" t="s">
        <v>92</v>
      </c>
      <c r="C16" s="32">
        <f>'1.2.sz.mell.'!C16+'1.3.sz.mell.'!C16+'1.4.sz.mell.'!C16</f>
        <v>0</v>
      </c>
      <c r="D16" s="32">
        <f>'1.2.sz.mell.'!D16+'1.3.sz.mell.'!D16+'1.4.sz.mell.'!D16</f>
        <v>0</v>
      </c>
      <c r="E16" s="32">
        <f>'1.2.sz.mell.'!E16+'1.3.sz.mell.'!E16+'1.4.sz.mell.'!E16</f>
        <v>0</v>
      </c>
      <c r="F16" s="157"/>
    </row>
    <row r="17" spans="1:6" s="26" customFormat="1" ht="12" customHeight="1">
      <c r="A17" s="30" t="s">
        <v>93</v>
      </c>
      <c r="B17" s="31" t="s">
        <v>94</v>
      </c>
      <c r="C17" s="32">
        <f>'1.2.sz.mell.'!C17+'1.3.sz.mell.'!C17+'1.4.sz.mell.'!C17</f>
        <v>110388</v>
      </c>
      <c r="D17" s="32">
        <f>'1.2.sz.mell.'!D17+'1.3.sz.mell.'!D17+'1.4.sz.mell.'!D17</f>
        <v>117378</v>
      </c>
      <c r="E17" s="32">
        <f>'1.2.sz.mell.'!E17+'1.3.sz.mell.'!E17+'1.4.sz.mell.'!E17</f>
        <v>113339</v>
      </c>
      <c r="F17" s="157">
        <f>E17/D17*100</f>
        <v>96.5589803881477</v>
      </c>
    </row>
    <row r="18" spans="1:6" s="26" customFormat="1" ht="12" customHeight="1" thickBot="1">
      <c r="A18" s="33" t="s">
        <v>95</v>
      </c>
      <c r="B18" s="34" t="s">
        <v>96</v>
      </c>
      <c r="C18" s="36">
        <f>'1.2.sz.mell.'!C18+'1.3.sz.mell.'!C18+'1.4.sz.mell.'!C18</f>
        <v>0</v>
      </c>
      <c r="D18" s="36">
        <f>'1.2.sz.mell.'!D18+'1.3.sz.mell.'!D18+'1.4.sz.mell.'!D18</f>
        <v>0</v>
      </c>
      <c r="E18" s="36">
        <f>'1.2.sz.mell.'!E18+'1.3.sz.mell.'!E18+'1.4.sz.mell.'!E18</f>
        <v>0</v>
      </c>
      <c r="F18" s="160"/>
    </row>
    <row r="19" spans="1:6" s="26" customFormat="1" ht="12" customHeight="1" thickBot="1">
      <c r="A19" s="24" t="s">
        <v>13</v>
      </c>
      <c r="B19" s="25" t="s">
        <v>97</v>
      </c>
      <c r="C19" s="11">
        <f>+C20+C21+C22+C23+C24</f>
        <v>0</v>
      </c>
      <c r="D19" s="11">
        <f>+D20+D21+D22+D23+D24</f>
        <v>0</v>
      </c>
      <c r="E19" s="11">
        <f>+E20+E21+E22+E23+E24</f>
        <v>0</v>
      </c>
      <c r="F19" s="158"/>
    </row>
    <row r="20" spans="1:6" s="26" customFormat="1" ht="12" customHeight="1">
      <c r="A20" s="27" t="s">
        <v>98</v>
      </c>
      <c r="B20" s="28" t="s">
        <v>99</v>
      </c>
      <c r="C20" s="29">
        <f>'1.2.sz.mell.'!C20+'1.3.sz.mell.'!C20+'1.4.sz.mell.'!C20</f>
        <v>0</v>
      </c>
      <c r="D20" s="29">
        <f>'1.2.sz.mell.'!D20+'1.3.sz.mell.'!D20+'1.4.sz.mell.'!D20</f>
        <v>0</v>
      </c>
      <c r="E20" s="29">
        <f>'1.2.sz.mell.'!E20+'1.3.sz.mell.'!E20+'1.4.sz.mell.'!E20</f>
        <v>0</v>
      </c>
      <c r="F20" s="159"/>
    </row>
    <row r="21" spans="1:6" s="26" customFormat="1" ht="12" customHeight="1">
      <c r="A21" s="30" t="s">
        <v>100</v>
      </c>
      <c r="B21" s="31" t="s">
        <v>101</v>
      </c>
      <c r="C21" s="32">
        <f>'1.2.sz.mell.'!C21+'1.3.sz.mell.'!C21+'1.4.sz.mell.'!C21</f>
        <v>0</v>
      </c>
      <c r="D21" s="32">
        <f>'1.2.sz.mell.'!D21+'1.3.sz.mell.'!D21+'1.4.sz.mell.'!D21</f>
        <v>0</v>
      </c>
      <c r="E21" s="32">
        <f>'1.2.sz.mell.'!E21+'1.3.sz.mell.'!E21+'1.4.sz.mell.'!E21</f>
        <v>0</v>
      </c>
      <c r="F21" s="157"/>
    </row>
    <row r="22" spans="1:6" s="26" customFormat="1" ht="12" customHeight="1">
      <c r="A22" s="30" t="s">
        <v>102</v>
      </c>
      <c r="B22" s="31" t="s">
        <v>103</v>
      </c>
      <c r="C22" s="32">
        <f>'1.2.sz.mell.'!C22+'1.3.sz.mell.'!C22+'1.4.sz.mell.'!C22</f>
        <v>0</v>
      </c>
      <c r="D22" s="32">
        <f>'1.2.sz.mell.'!D22+'1.3.sz.mell.'!D22+'1.4.sz.mell.'!D22</f>
        <v>0</v>
      </c>
      <c r="E22" s="32">
        <f>'1.2.sz.mell.'!E22+'1.3.sz.mell.'!E22+'1.4.sz.mell.'!E22</f>
        <v>0</v>
      </c>
      <c r="F22" s="157"/>
    </row>
    <row r="23" spans="1:6" s="26" customFormat="1" ht="12" customHeight="1">
      <c r="A23" s="30" t="s">
        <v>104</v>
      </c>
      <c r="B23" s="31" t="s">
        <v>105</v>
      </c>
      <c r="C23" s="32">
        <f>'1.2.sz.mell.'!C23+'1.3.sz.mell.'!C23+'1.4.sz.mell.'!C23</f>
        <v>0</v>
      </c>
      <c r="D23" s="32">
        <f>'1.2.sz.mell.'!D23+'1.3.sz.mell.'!D23+'1.4.sz.mell.'!D23</f>
        <v>0</v>
      </c>
      <c r="E23" s="32">
        <f>'1.2.sz.mell.'!E23+'1.3.sz.mell.'!E23+'1.4.sz.mell.'!E23</f>
        <v>0</v>
      </c>
      <c r="F23" s="157"/>
    </row>
    <row r="24" spans="1:6" s="26" customFormat="1" ht="12" customHeight="1">
      <c r="A24" s="30" t="s">
        <v>106</v>
      </c>
      <c r="B24" s="31" t="s">
        <v>107</v>
      </c>
      <c r="C24" s="32">
        <f>'1.2.sz.mell.'!C24+'1.3.sz.mell.'!C24+'1.4.sz.mell.'!C24</f>
        <v>0</v>
      </c>
      <c r="D24" s="32">
        <f>'1.2.sz.mell.'!D24+'1.3.sz.mell.'!D24+'1.4.sz.mell.'!D24</f>
        <v>0</v>
      </c>
      <c r="E24" s="32">
        <f>'1.2.sz.mell.'!E24+'1.3.sz.mell.'!E24+'1.4.sz.mell.'!E24</f>
        <v>0</v>
      </c>
      <c r="F24" s="157"/>
    </row>
    <row r="25" spans="1:6" s="26" customFormat="1" ht="12" customHeight="1" thickBot="1">
      <c r="A25" s="33" t="s">
        <v>108</v>
      </c>
      <c r="B25" s="34" t="s">
        <v>109</v>
      </c>
      <c r="C25" s="36">
        <f>'1.2.sz.mell.'!C25+'1.3.sz.mell.'!C25+'1.4.sz.mell.'!C25</f>
        <v>0</v>
      </c>
      <c r="D25" s="36">
        <f>'1.2.sz.mell.'!D25+'1.3.sz.mell.'!D25+'1.4.sz.mell.'!D25</f>
        <v>0</v>
      </c>
      <c r="E25" s="36">
        <f>'1.2.sz.mell.'!E25+'1.3.sz.mell.'!E25+'1.4.sz.mell.'!E25</f>
        <v>0</v>
      </c>
      <c r="F25" s="160"/>
    </row>
    <row r="26" spans="1:6" s="26" customFormat="1" ht="12" customHeight="1" thickBot="1">
      <c r="A26" s="24" t="s">
        <v>110</v>
      </c>
      <c r="B26" s="25" t="s">
        <v>111</v>
      </c>
      <c r="C26" s="14">
        <f>+C27+C30+C31+C32</f>
        <v>0</v>
      </c>
      <c r="D26" s="14">
        <f>+D27+D30+D31+D32</f>
        <v>0</v>
      </c>
      <c r="E26" s="14">
        <f>+E27+E30+E31+E32</f>
        <v>0</v>
      </c>
      <c r="F26" s="161"/>
    </row>
    <row r="27" spans="1:6" s="26" customFormat="1" ht="12" customHeight="1" hidden="1">
      <c r="A27" s="27" t="s">
        <v>16</v>
      </c>
      <c r="B27" s="28" t="s">
        <v>112</v>
      </c>
      <c r="C27" s="37">
        <f>'1.2.sz.mell.'!C27+'1.3.sz.mell.'!C27+'1.4.sz.mell.'!C27</f>
        <v>0</v>
      </c>
      <c r="D27" s="37">
        <f>'1.2.sz.mell.'!D27+'1.3.sz.mell.'!D27+'1.4.sz.mell.'!D27</f>
        <v>0</v>
      </c>
      <c r="E27" s="37">
        <f>'1.2.sz.mell.'!E27+'1.3.sz.mell.'!E27+'1.4.sz.mell.'!E27</f>
        <v>0</v>
      </c>
      <c r="F27" s="162"/>
    </row>
    <row r="28" spans="1:6" s="26" customFormat="1" ht="12" customHeight="1" hidden="1">
      <c r="A28" s="30" t="s">
        <v>113</v>
      </c>
      <c r="B28" s="31" t="s">
        <v>114</v>
      </c>
      <c r="C28" s="32">
        <f>'1.2.sz.mell.'!C28+'1.3.sz.mell.'!C28+'1.4.sz.mell.'!C28</f>
        <v>0</v>
      </c>
      <c r="D28" s="32">
        <f>'1.2.sz.mell.'!D28+'1.3.sz.mell.'!D28+'1.4.sz.mell.'!D28</f>
        <v>0</v>
      </c>
      <c r="E28" s="32">
        <f>'1.2.sz.mell.'!E28+'1.3.sz.mell.'!E28+'1.4.sz.mell.'!E28</f>
        <v>0</v>
      </c>
      <c r="F28" s="157"/>
    </row>
    <row r="29" spans="1:6" s="26" customFormat="1" ht="12" customHeight="1" hidden="1">
      <c r="A29" s="30" t="s">
        <v>115</v>
      </c>
      <c r="B29" s="31" t="s">
        <v>116</v>
      </c>
      <c r="C29" s="32">
        <f>'1.2.sz.mell.'!C29+'1.3.sz.mell.'!C29+'1.4.sz.mell.'!C29</f>
        <v>0</v>
      </c>
      <c r="D29" s="32">
        <f>'1.2.sz.mell.'!D29+'1.3.sz.mell.'!D29+'1.4.sz.mell.'!D29</f>
        <v>0</v>
      </c>
      <c r="E29" s="32">
        <f>'1.2.sz.mell.'!E29+'1.3.sz.mell.'!E29+'1.4.sz.mell.'!E29</f>
        <v>0</v>
      </c>
      <c r="F29" s="157"/>
    </row>
    <row r="30" spans="1:6" s="26" customFormat="1" ht="12" customHeight="1" hidden="1">
      <c r="A30" s="30" t="s">
        <v>17</v>
      </c>
      <c r="B30" s="31" t="s">
        <v>117</v>
      </c>
      <c r="C30" s="32">
        <f>'1.2.sz.mell.'!C30+'1.3.sz.mell.'!C30+'1.4.sz.mell.'!C30</f>
        <v>0</v>
      </c>
      <c r="D30" s="32">
        <f>'1.2.sz.mell.'!D30+'1.3.sz.mell.'!D30+'1.4.sz.mell.'!D30</f>
        <v>0</v>
      </c>
      <c r="E30" s="32">
        <f>'1.2.sz.mell.'!E30+'1.3.sz.mell.'!E30+'1.4.sz.mell.'!E30</f>
        <v>0</v>
      </c>
      <c r="F30" s="157"/>
    </row>
    <row r="31" spans="1:6" s="26" customFormat="1" ht="12" customHeight="1" hidden="1">
      <c r="A31" s="30" t="s">
        <v>18</v>
      </c>
      <c r="B31" s="31" t="s">
        <v>118</v>
      </c>
      <c r="C31" s="32">
        <f>'1.2.sz.mell.'!C31+'1.3.sz.mell.'!C31+'1.4.sz.mell.'!C31</f>
        <v>0</v>
      </c>
      <c r="D31" s="32">
        <f>'1.2.sz.mell.'!D31+'1.3.sz.mell.'!D31+'1.4.sz.mell.'!D31</f>
        <v>0</v>
      </c>
      <c r="E31" s="32">
        <f>'1.2.sz.mell.'!E31+'1.3.sz.mell.'!E31+'1.4.sz.mell.'!E31</f>
        <v>0</v>
      </c>
      <c r="F31" s="157"/>
    </row>
    <row r="32" spans="1:6" s="26" customFormat="1" ht="12" customHeight="1" hidden="1" thickBot="1">
      <c r="A32" s="33" t="s">
        <v>119</v>
      </c>
      <c r="B32" s="34" t="s">
        <v>120</v>
      </c>
      <c r="C32" s="36">
        <f>'1.2.sz.mell.'!C32+'1.3.sz.mell.'!C32+'1.4.sz.mell.'!C32</f>
        <v>0</v>
      </c>
      <c r="D32" s="36">
        <f>'1.2.sz.mell.'!D32+'1.3.sz.mell.'!D32+'1.4.sz.mell.'!D32</f>
        <v>0</v>
      </c>
      <c r="E32" s="36">
        <f>'1.2.sz.mell.'!E32+'1.3.sz.mell.'!E32+'1.4.sz.mell.'!E32</f>
        <v>0</v>
      </c>
      <c r="F32" s="160"/>
    </row>
    <row r="33" spans="1:6" s="26" customFormat="1" ht="12" customHeight="1" thickBot="1">
      <c r="A33" s="24" t="s">
        <v>19</v>
      </c>
      <c r="B33" s="25" t="s">
        <v>121</v>
      </c>
      <c r="C33" s="11">
        <f>SUM(C34:C43)</f>
        <v>45775</v>
      </c>
      <c r="D33" s="11">
        <f>SUM(D34:D43)</f>
        <v>46076</v>
      </c>
      <c r="E33" s="11">
        <f>SUM(E34:E43)</f>
        <v>46329</v>
      </c>
      <c r="F33" s="158">
        <f>E33/D33*100</f>
        <v>100.54909280319472</v>
      </c>
    </row>
    <row r="34" spans="1:6" s="26" customFormat="1" ht="12" customHeight="1">
      <c r="A34" s="27" t="s">
        <v>20</v>
      </c>
      <c r="B34" s="28" t="s">
        <v>122</v>
      </c>
      <c r="C34" s="29">
        <f>'1.2.sz.mell.'!C34+'1.3.sz.mell.'!C34+'1.4.sz.mell.'!C34</f>
        <v>0</v>
      </c>
      <c r="D34" s="29">
        <f>'1.2.sz.mell.'!D34+'1.3.sz.mell.'!D34+'1.4.sz.mell.'!D34</f>
        <v>0</v>
      </c>
      <c r="E34" s="29">
        <f>'1.2.sz.mell.'!E34+'1.3.sz.mell.'!E34+'1.4.sz.mell.'!E34</f>
        <v>0</v>
      </c>
      <c r="F34" s="159"/>
    </row>
    <row r="35" spans="1:6" s="26" customFormat="1" ht="12" customHeight="1">
      <c r="A35" s="30" t="s">
        <v>22</v>
      </c>
      <c r="B35" s="31" t="s">
        <v>123</v>
      </c>
      <c r="C35" s="32">
        <f>'1.2.sz.mell.'!C35+'1.3.sz.mell.'!C35+'1.4.sz.mell.'!C35</f>
        <v>45360</v>
      </c>
      <c r="D35" s="32">
        <f>'1.2.sz.mell.'!D35+'1.3.sz.mell.'!D35+'1.4.sz.mell.'!D35</f>
        <v>5140</v>
      </c>
      <c r="E35" s="32">
        <f>'1.2.sz.mell.'!E35+'1.3.sz.mell.'!E35+'1.4.sz.mell.'!E35</f>
        <v>5376</v>
      </c>
      <c r="F35" s="157">
        <f>E35/D35*100</f>
        <v>104.59143968871597</v>
      </c>
    </row>
    <row r="36" spans="1:6" s="26" customFormat="1" ht="12" customHeight="1">
      <c r="A36" s="30" t="s">
        <v>24</v>
      </c>
      <c r="B36" s="31" t="s">
        <v>124</v>
      </c>
      <c r="C36" s="32">
        <f>'1.2.sz.mell.'!C36+'1.3.sz.mell.'!C36+'1.4.sz.mell.'!C36</f>
        <v>0</v>
      </c>
      <c r="D36" s="32">
        <f>'1.2.sz.mell.'!D36+'1.3.sz.mell.'!D36+'1.4.sz.mell.'!D36</f>
        <v>475</v>
      </c>
      <c r="E36" s="32">
        <f>'1.2.sz.mell.'!E36+'1.3.sz.mell.'!E36+'1.4.sz.mell.'!E36</f>
        <v>435</v>
      </c>
      <c r="F36" s="157">
        <f>E36/D36*100</f>
        <v>91.57894736842105</v>
      </c>
    </row>
    <row r="37" spans="1:6" s="26" customFormat="1" ht="12" customHeight="1">
      <c r="A37" s="30" t="s">
        <v>125</v>
      </c>
      <c r="B37" s="31" t="s">
        <v>126</v>
      </c>
      <c r="C37" s="32">
        <f>'1.2.sz.mell.'!C37+'1.3.sz.mell.'!C37+'1.4.sz.mell.'!C37</f>
        <v>0</v>
      </c>
      <c r="D37" s="32">
        <f>'1.2.sz.mell.'!D37+'1.3.sz.mell.'!D37+'1.4.sz.mell.'!D37</f>
        <v>0</v>
      </c>
      <c r="E37" s="32">
        <f>'1.2.sz.mell.'!E37+'1.3.sz.mell.'!E37+'1.4.sz.mell.'!E37</f>
        <v>0</v>
      </c>
      <c r="F37" s="157"/>
    </row>
    <row r="38" spans="1:6" s="26" customFormat="1" ht="12" customHeight="1">
      <c r="A38" s="30" t="s">
        <v>127</v>
      </c>
      <c r="B38" s="31" t="s">
        <v>128</v>
      </c>
      <c r="C38" s="32">
        <f>'1.2.sz.mell.'!C38+'1.3.sz.mell.'!C38+'1.4.sz.mell.'!C38</f>
        <v>0</v>
      </c>
      <c r="D38" s="32">
        <f>'1.2.sz.mell.'!D38+'1.3.sz.mell.'!D38+'1.4.sz.mell.'!D38</f>
        <v>35910</v>
      </c>
      <c r="E38" s="32">
        <f>'1.2.sz.mell.'!E38+'1.3.sz.mell.'!E38+'1.4.sz.mell.'!E38</f>
        <v>36300</v>
      </c>
      <c r="F38" s="157">
        <f>E38/D38*100</f>
        <v>101.0860484544695</v>
      </c>
    </row>
    <row r="39" spans="1:6" s="26" customFormat="1" ht="12" customHeight="1">
      <c r="A39" s="30" t="s">
        <v>129</v>
      </c>
      <c r="B39" s="31" t="s">
        <v>130</v>
      </c>
      <c r="C39" s="32">
        <f>'1.2.sz.mell.'!C39+'1.3.sz.mell.'!C39+'1.4.sz.mell.'!C39</f>
        <v>0</v>
      </c>
      <c r="D39" s="32">
        <f>'1.2.sz.mell.'!D39+'1.3.sz.mell.'!D39+'1.4.sz.mell.'!D39</f>
        <v>4136</v>
      </c>
      <c r="E39" s="32">
        <f>'1.2.sz.mell.'!E39+'1.3.sz.mell.'!E39+'1.4.sz.mell.'!E39</f>
        <v>3840</v>
      </c>
      <c r="F39" s="157">
        <f>E39/D39*100</f>
        <v>92.84332688588007</v>
      </c>
    </row>
    <row r="40" spans="1:6" s="26" customFormat="1" ht="12" customHeight="1">
      <c r="A40" s="30" t="s">
        <v>131</v>
      </c>
      <c r="B40" s="31" t="s">
        <v>132</v>
      </c>
      <c r="C40" s="32">
        <f>'1.2.sz.mell.'!C40+'1.3.sz.mell.'!C40+'1.4.sz.mell.'!C40</f>
        <v>415</v>
      </c>
      <c r="D40" s="32">
        <f>'1.2.sz.mell.'!D40+'1.3.sz.mell.'!D40+'1.4.sz.mell.'!D40</f>
        <v>415</v>
      </c>
      <c r="E40" s="32">
        <f>'1.2.sz.mell.'!E40+'1.3.sz.mell.'!E40+'1.4.sz.mell.'!E40</f>
        <v>325</v>
      </c>
      <c r="F40" s="157">
        <f>E40/D40*100</f>
        <v>78.3132530120482</v>
      </c>
    </row>
    <row r="41" spans="1:6" s="26" customFormat="1" ht="12" customHeight="1">
      <c r="A41" s="30" t="s">
        <v>133</v>
      </c>
      <c r="B41" s="31" t="s">
        <v>134</v>
      </c>
      <c r="C41" s="32">
        <f>'1.2.sz.mell.'!C41+'1.3.sz.mell.'!C41+'1.4.sz.mell.'!C41</f>
        <v>0</v>
      </c>
      <c r="D41" s="32">
        <f>'1.2.sz.mell.'!D41+'1.3.sz.mell.'!D41+'1.4.sz.mell.'!D41</f>
        <v>0</v>
      </c>
      <c r="E41" s="32">
        <f>'1.2.sz.mell.'!E41+'1.3.sz.mell.'!E41+'1.4.sz.mell.'!E41</f>
        <v>21</v>
      </c>
      <c r="F41" s="157"/>
    </row>
    <row r="42" spans="1:6" s="26" customFormat="1" ht="12" customHeight="1">
      <c r="A42" s="30" t="s">
        <v>135</v>
      </c>
      <c r="B42" s="31" t="s">
        <v>136</v>
      </c>
      <c r="C42" s="38">
        <f>'1.2.sz.mell.'!C42+'1.3.sz.mell.'!C42+'1.4.sz.mell.'!C42</f>
        <v>0</v>
      </c>
      <c r="D42" s="38">
        <f>'1.2.sz.mell.'!D42+'1.3.sz.mell.'!D42+'1.4.sz.mell.'!D42</f>
        <v>0</v>
      </c>
      <c r="E42" s="38">
        <f>'1.2.sz.mell.'!E42+'1.3.sz.mell.'!E42+'1.4.sz.mell.'!E42</f>
        <v>0</v>
      </c>
      <c r="F42" s="163"/>
    </row>
    <row r="43" spans="1:6" s="26" customFormat="1" ht="12" customHeight="1" thickBot="1">
      <c r="A43" s="33" t="s">
        <v>137</v>
      </c>
      <c r="B43" s="34" t="s">
        <v>138</v>
      </c>
      <c r="C43" s="39">
        <f>'1.2.sz.mell.'!C43+'1.3.sz.mell.'!C43+'1.4.sz.mell.'!C43</f>
        <v>0</v>
      </c>
      <c r="D43" s="39">
        <f>'1.2.sz.mell.'!D43+'1.3.sz.mell.'!D43+'1.4.sz.mell.'!D43</f>
        <v>0</v>
      </c>
      <c r="E43" s="39">
        <f>'1.2.sz.mell.'!E43+'1.3.sz.mell.'!E43+'1.4.sz.mell.'!E43</f>
        <v>32</v>
      </c>
      <c r="F43" s="164"/>
    </row>
    <row r="44" spans="1:6" s="26" customFormat="1" ht="12" customHeight="1" thickBot="1">
      <c r="A44" s="24" t="s">
        <v>26</v>
      </c>
      <c r="B44" s="25" t="s">
        <v>139</v>
      </c>
      <c r="C44" s="11">
        <f>SUM(C45:C49)</f>
        <v>0</v>
      </c>
      <c r="D44" s="11">
        <f>SUM(D45:D49)</f>
        <v>0</v>
      </c>
      <c r="E44" s="11">
        <f>SUM(E45:E49)</f>
        <v>0</v>
      </c>
      <c r="F44" s="158"/>
    </row>
    <row r="45" spans="1:6" s="26" customFormat="1" ht="12" customHeight="1">
      <c r="A45" s="27" t="s">
        <v>46</v>
      </c>
      <c r="B45" s="28" t="s">
        <v>21</v>
      </c>
      <c r="C45" s="40">
        <f>'1.2.sz.mell.'!C45+'1.3.sz.mell.'!C45+'1.4.sz.mell.'!C45</f>
        <v>0</v>
      </c>
      <c r="D45" s="40">
        <f>'1.2.sz.mell.'!D45+'1.3.sz.mell.'!D45+'1.4.sz.mell.'!D45</f>
        <v>0</v>
      </c>
      <c r="E45" s="40">
        <f>'1.2.sz.mell.'!E45+'1.3.sz.mell.'!E45+'1.4.sz.mell.'!E45</f>
        <v>0</v>
      </c>
      <c r="F45" s="165"/>
    </row>
    <row r="46" spans="1:6" s="26" customFormat="1" ht="12" customHeight="1">
      <c r="A46" s="30" t="s">
        <v>48</v>
      </c>
      <c r="B46" s="31" t="s">
        <v>23</v>
      </c>
      <c r="C46" s="38">
        <f>'1.2.sz.mell.'!C46+'1.3.sz.mell.'!C46+'1.4.sz.mell.'!C46</f>
        <v>0</v>
      </c>
      <c r="D46" s="38">
        <f>'1.2.sz.mell.'!D46+'1.3.sz.mell.'!D46+'1.4.sz.mell.'!D46</f>
        <v>0</v>
      </c>
      <c r="E46" s="38">
        <f>'1.2.sz.mell.'!E46+'1.3.sz.mell.'!E46+'1.4.sz.mell.'!E46</f>
        <v>0</v>
      </c>
      <c r="F46" s="163"/>
    </row>
    <row r="47" spans="1:6" s="26" customFormat="1" ht="12" customHeight="1">
      <c r="A47" s="30" t="s">
        <v>50</v>
      </c>
      <c r="B47" s="31" t="s">
        <v>25</v>
      </c>
      <c r="C47" s="38">
        <f>'1.2.sz.mell.'!C47+'1.3.sz.mell.'!C47+'1.4.sz.mell.'!C47</f>
        <v>0</v>
      </c>
      <c r="D47" s="38">
        <f>'1.2.sz.mell.'!D47+'1.3.sz.mell.'!D47+'1.4.sz.mell.'!D47</f>
        <v>0</v>
      </c>
      <c r="E47" s="38">
        <f>'1.2.sz.mell.'!E47+'1.3.sz.mell.'!E47+'1.4.sz.mell.'!E47</f>
        <v>0</v>
      </c>
      <c r="F47" s="163"/>
    </row>
    <row r="48" spans="1:6" s="26" customFormat="1" ht="12" customHeight="1">
      <c r="A48" s="30" t="s">
        <v>52</v>
      </c>
      <c r="B48" s="31" t="s">
        <v>140</v>
      </c>
      <c r="C48" s="38">
        <f>'1.2.sz.mell.'!C48+'1.3.sz.mell.'!C48+'1.4.sz.mell.'!C48</f>
        <v>0</v>
      </c>
      <c r="D48" s="38">
        <f>'1.2.sz.mell.'!D48+'1.3.sz.mell.'!D48+'1.4.sz.mell.'!D48</f>
        <v>0</v>
      </c>
      <c r="E48" s="38">
        <f>'1.2.sz.mell.'!E48+'1.3.sz.mell.'!E48+'1.4.sz.mell.'!E48</f>
        <v>0</v>
      </c>
      <c r="F48" s="163"/>
    </row>
    <row r="49" spans="1:6" s="26" customFormat="1" ht="12" customHeight="1" thickBot="1">
      <c r="A49" s="33" t="s">
        <v>141</v>
      </c>
      <c r="B49" s="34" t="s">
        <v>142</v>
      </c>
      <c r="C49" s="39">
        <f>'1.2.sz.mell.'!C49+'1.3.sz.mell.'!C49+'1.4.sz.mell.'!C49</f>
        <v>0</v>
      </c>
      <c r="D49" s="39">
        <f>'1.2.sz.mell.'!D49+'1.3.sz.mell.'!D49+'1.4.sz.mell.'!D49</f>
        <v>0</v>
      </c>
      <c r="E49" s="39">
        <f>'1.2.sz.mell.'!E49+'1.3.sz.mell.'!E49+'1.4.sz.mell.'!E49</f>
        <v>0</v>
      </c>
      <c r="F49" s="164"/>
    </row>
    <row r="50" spans="1:6" s="26" customFormat="1" ht="12" customHeight="1" thickBot="1">
      <c r="A50" s="24" t="s">
        <v>143</v>
      </c>
      <c r="B50" s="25" t="s">
        <v>144</v>
      </c>
      <c r="C50" s="11">
        <f>SUM(C51:C53)</f>
        <v>0</v>
      </c>
      <c r="D50" s="11">
        <f>SUM(D51:D53)</f>
        <v>0</v>
      </c>
      <c r="E50" s="11">
        <f>SUM(E51:E53)</f>
        <v>0</v>
      </c>
      <c r="F50" s="158"/>
    </row>
    <row r="51" spans="1:6" s="26" customFormat="1" ht="12" customHeight="1">
      <c r="A51" s="27" t="s">
        <v>55</v>
      </c>
      <c r="B51" s="28" t="s">
        <v>145</v>
      </c>
      <c r="C51" s="29">
        <f>'1.2.sz.mell.'!C51+'1.3.sz.mell.'!C51+'1.4.sz.mell.'!C51</f>
        <v>0</v>
      </c>
      <c r="D51" s="29">
        <f>'1.2.sz.mell.'!D51+'1.3.sz.mell.'!D51+'1.4.sz.mell.'!D51</f>
        <v>0</v>
      </c>
      <c r="E51" s="29">
        <f>'1.2.sz.mell.'!E51+'1.3.sz.mell.'!E51+'1.4.sz.mell.'!E51</f>
        <v>0</v>
      </c>
      <c r="F51" s="159"/>
    </row>
    <row r="52" spans="1:6" s="26" customFormat="1" ht="12" customHeight="1">
      <c r="A52" s="30" t="s">
        <v>57</v>
      </c>
      <c r="B52" s="31" t="s">
        <v>146</v>
      </c>
      <c r="C52" s="32">
        <f>'1.2.sz.mell.'!C52+'1.3.sz.mell.'!C52+'1.4.sz.mell.'!C52</f>
        <v>0</v>
      </c>
      <c r="D52" s="32">
        <f>'1.2.sz.mell.'!D52+'1.3.sz.mell.'!D52+'1.4.sz.mell.'!D52</f>
        <v>0</v>
      </c>
      <c r="E52" s="32">
        <f>'1.2.sz.mell.'!E52+'1.3.sz.mell.'!E52+'1.4.sz.mell.'!E52</f>
        <v>0</v>
      </c>
      <c r="F52" s="157"/>
    </row>
    <row r="53" spans="1:6" s="26" customFormat="1" ht="12" customHeight="1">
      <c r="A53" s="30" t="s">
        <v>59</v>
      </c>
      <c r="B53" s="31" t="s">
        <v>147</v>
      </c>
      <c r="C53" s="32">
        <f>'1.2.sz.mell.'!C53+'1.3.sz.mell.'!C53+'1.4.sz.mell.'!C53</f>
        <v>0</v>
      </c>
      <c r="D53" s="32">
        <f>'1.2.sz.mell.'!D53+'1.3.sz.mell.'!D53+'1.4.sz.mell.'!D53</f>
        <v>0</v>
      </c>
      <c r="E53" s="32">
        <f>'1.2.sz.mell.'!E53+'1.3.sz.mell.'!E53+'1.4.sz.mell.'!E53</f>
        <v>0</v>
      </c>
      <c r="F53" s="157"/>
    </row>
    <row r="54" spans="1:6" s="26" customFormat="1" ht="12" customHeight="1" thickBot="1">
      <c r="A54" s="33" t="s">
        <v>61</v>
      </c>
      <c r="B54" s="34" t="s">
        <v>148</v>
      </c>
      <c r="C54" s="36">
        <f>'1.2.sz.mell.'!C54+'1.3.sz.mell.'!C54+'1.4.sz.mell.'!C54</f>
        <v>0</v>
      </c>
      <c r="D54" s="36">
        <f>'1.2.sz.mell.'!D54+'1.3.sz.mell.'!D54+'1.4.sz.mell.'!D54</f>
        <v>0</v>
      </c>
      <c r="E54" s="36">
        <f>'1.2.sz.mell.'!E54+'1.3.sz.mell.'!E54+'1.4.sz.mell.'!E54</f>
        <v>0</v>
      </c>
      <c r="F54" s="160"/>
    </row>
    <row r="55" spans="1:6" s="26" customFormat="1" ht="12" customHeight="1" thickBot="1">
      <c r="A55" s="24" t="s">
        <v>29</v>
      </c>
      <c r="B55" s="35" t="s">
        <v>149</v>
      </c>
      <c r="C55" s="11">
        <f>SUM(C56:C58)</f>
        <v>0</v>
      </c>
      <c r="D55" s="11">
        <f>SUM(D56:D58)</f>
        <v>0</v>
      </c>
      <c r="E55" s="11">
        <f>SUM(E56:E58)</f>
        <v>0</v>
      </c>
      <c r="F55" s="158"/>
    </row>
    <row r="56" spans="1:6" s="26" customFormat="1" ht="12" customHeight="1">
      <c r="A56" s="27" t="s">
        <v>64</v>
      </c>
      <c r="B56" s="28" t="s">
        <v>150</v>
      </c>
      <c r="C56" s="38">
        <f>'1.2.sz.mell.'!C56+'1.3.sz.mell.'!C56+'1.4.sz.mell.'!C56</f>
        <v>0</v>
      </c>
      <c r="D56" s="38">
        <f>'1.2.sz.mell.'!D56+'1.3.sz.mell.'!D56+'1.4.sz.mell.'!D56</f>
        <v>0</v>
      </c>
      <c r="E56" s="38">
        <f>'1.2.sz.mell.'!E56+'1.3.sz.mell.'!E56+'1.4.sz.mell.'!E56</f>
        <v>0</v>
      </c>
      <c r="F56" s="163"/>
    </row>
    <row r="57" spans="1:6" s="26" customFormat="1" ht="12" customHeight="1">
      <c r="A57" s="30" t="s">
        <v>66</v>
      </c>
      <c r="B57" s="31" t="s">
        <v>151</v>
      </c>
      <c r="C57" s="38">
        <f>'1.2.sz.mell.'!C57+'1.3.sz.mell.'!C57+'1.4.sz.mell.'!C57</f>
        <v>0</v>
      </c>
      <c r="D57" s="38">
        <f>'1.2.sz.mell.'!D57+'1.3.sz.mell.'!D57+'1.4.sz.mell.'!D57</f>
        <v>0</v>
      </c>
      <c r="E57" s="38">
        <f>'1.2.sz.mell.'!E57+'1.3.sz.mell.'!E57+'1.4.sz.mell.'!E57</f>
        <v>0</v>
      </c>
      <c r="F57" s="163"/>
    </row>
    <row r="58" spans="1:6" s="26" customFormat="1" ht="12" customHeight="1">
      <c r="A58" s="30" t="s">
        <v>68</v>
      </c>
      <c r="B58" s="31" t="s">
        <v>152</v>
      </c>
      <c r="C58" s="38">
        <f>'1.2.sz.mell.'!C58+'1.3.sz.mell.'!C58+'1.4.sz.mell.'!C58</f>
        <v>0</v>
      </c>
      <c r="D58" s="38">
        <f>'1.2.sz.mell.'!D58+'1.3.sz.mell.'!D58+'1.4.sz.mell.'!D58</f>
        <v>0</v>
      </c>
      <c r="E58" s="38">
        <f>'1.2.sz.mell.'!E58+'1.3.sz.mell.'!E58+'1.4.sz.mell.'!E58</f>
        <v>0</v>
      </c>
      <c r="F58" s="163"/>
    </row>
    <row r="59" spans="1:6" s="26" customFormat="1" ht="12" customHeight="1" thickBot="1">
      <c r="A59" s="33" t="s">
        <v>70</v>
      </c>
      <c r="B59" s="34" t="s">
        <v>153</v>
      </c>
      <c r="C59" s="38">
        <f>'1.2.sz.mell.'!C59+'1.3.sz.mell.'!C59+'1.4.sz.mell.'!C59</f>
        <v>0</v>
      </c>
      <c r="D59" s="38">
        <f>'1.2.sz.mell.'!D59+'1.3.sz.mell.'!D59+'1.4.sz.mell.'!D59</f>
        <v>0</v>
      </c>
      <c r="E59" s="38">
        <f>'1.2.sz.mell.'!E59+'1.3.sz.mell.'!E59+'1.4.sz.mell.'!E59</f>
        <v>0</v>
      </c>
      <c r="F59" s="163"/>
    </row>
    <row r="60" spans="1:6" s="26" customFormat="1" ht="12" customHeight="1" thickBot="1">
      <c r="A60" s="24" t="s">
        <v>30</v>
      </c>
      <c r="B60" s="25" t="s">
        <v>154</v>
      </c>
      <c r="C60" s="14">
        <f>+C5+C12+C19+C26+C33+C44+C50+C55</f>
        <v>156163</v>
      </c>
      <c r="D60" s="14">
        <f>+D5+D12+D19+D26+D33+D44+D50+D55</f>
        <v>163454</v>
      </c>
      <c r="E60" s="14">
        <f>+E5+E12+E19+E26+E33+E44+E50+E55</f>
        <v>159668</v>
      </c>
      <c r="F60" s="161">
        <f>E60/D60*100</f>
        <v>97.68375200362182</v>
      </c>
    </row>
    <row r="61" spans="1:6" s="26" customFormat="1" ht="12" customHeight="1" thickBot="1">
      <c r="A61" s="41" t="s">
        <v>155</v>
      </c>
      <c r="B61" s="35" t="s">
        <v>156</v>
      </c>
      <c r="C61" s="11">
        <f>SUM(C62:C64)</f>
        <v>0</v>
      </c>
      <c r="D61" s="11">
        <f>SUM(D62:D64)</f>
        <v>0</v>
      </c>
      <c r="E61" s="11">
        <f>SUM(E62:E64)</f>
        <v>0</v>
      </c>
      <c r="F61" s="158"/>
    </row>
    <row r="62" spans="1:6" s="26" customFormat="1" ht="12" customHeight="1">
      <c r="A62" s="27" t="s">
        <v>157</v>
      </c>
      <c r="B62" s="28" t="s">
        <v>158</v>
      </c>
      <c r="C62" s="38">
        <f>'1.2.sz.mell.'!C62+'1.3.sz.mell.'!C62+'1.4.sz.mell.'!C62</f>
        <v>0</v>
      </c>
      <c r="D62" s="38">
        <f>'1.2.sz.mell.'!D62+'1.3.sz.mell.'!D62+'1.4.sz.mell.'!D62</f>
        <v>0</v>
      </c>
      <c r="E62" s="38">
        <f>'1.2.sz.mell.'!E62+'1.3.sz.mell.'!E62+'1.4.sz.mell.'!E62</f>
        <v>0</v>
      </c>
      <c r="F62" s="163"/>
    </row>
    <row r="63" spans="1:6" s="26" customFormat="1" ht="12" customHeight="1">
      <c r="A63" s="30" t="s">
        <v>159</v>
      </c>
      <c r="B63" s="31" t="s">
        <v>160</v>
      </c>
      <c r="C63" s="38">
        <f>'1.2.sz.mell.'!C63+'1.3.sz.mell.'!C63+'1.4.sz.mell.'!C63</f>
        <v>0</v>
      </c>
      <c r="D63" s="38">
        <f>'1.2.sz.mell.'!D63+'1.3.sz.mell.'!D63+'1.4.sz.mell.'!D63</f>
        <v>0</v>
      </c>
      <c r="E63" s="38">
        <f>'1.2.sz.mell.'!E63+'1.3.sz.mell.'!E63+'1.4.sz.mell.'!E63</f>
        <v>0</v>
      </c>
      <c r="F63" s="163"/>
    </row>
    <row r="64" spans="1:6" s="26" customFormat="1" ht="12" customHeight="1" thickBot="1">
      <c r="A64" s="33" t="s">
        <v>161</v>
      </c>
      <c r="B64" s="42" t="s">
        <v>162</v>
      </c>
      <c r="C64" s="38">
        <f>'1.2.sz.mell.'!C64+'1.3.sz.mell.'!C64+'1.4.sz.mell.'!C64</f>
        <v>0</v>
      </c>
      <c r="D64" s="38">
        <f>'1.2.sz.mell.'!D64+'1.3.sz.mell.'!D64+'1.4.sz.mell.'!D64</f>
        <v>0</v>
      </c>
      <c r="E64" s="38">
        <f>'1.2.sz.mell.'!E64+'1.3.sz.mell.'!E64+'1.4.sz.mell.'!E64</f>
        <v>0</v>
      </c>
      <c r="F64" s="163"/>
    </row>
    <row r="65" spans="1:6" s="26" customFormat="1" ht="12" customHeight="1" thickBot="1">
      <c r="A65" s="41" t="s">
        <v>163</v>
      </c>
      <c r="B65" s="35" t="s">
        <v>164</v>
      </c>
      <c r="C65" s="11">
        <f>SUM(C66:C69)</f>
        <v>0</v>
      </c>
      <c r="D65" s="11">
        <f>SUM(D66:D69)</f>
        <v>0</v>
      </c>
      <c r="E65" s="11">
        <f>SUM(E66:E69)</f>
        <v>0</v>
      </c>
      <c r="F65" s="158"/>
    </row>
    <row r="66" spans="1:6" s="26" customFormat="1" ht="12" customHeight="1">
      <c r="A66" s="27" t="s">
        <v>165</v>
      </c>
      <c r="B66" s="28" t="s">
        <v>166</v>
      </c>
      <c r="C66" s="38">
        <f>'1.2.sz.mell.'!C66+'1.3.sz.mell.'!C66+'1.4.sz.mell.'!C66</f>
        <v>0</v>
      </c>
      <c r="D66" s="38">
        <f>'1.2.sz.mell.'!D66+'1.3.sz.mell.'!D66+'1.4.sz.mell.'!D66</f>
        <v>0</v>
      </c>
      <c r="E66" s="38">
        <f>'1.2.sz.mell.'!E66+'1.3.sz.mell.'!E66+'1.4.sz.mell.'!E66</f>
        <v>0</v>
      </c>
      <c r="F66" s="163"/>
    </row>
    <row r="67" spans="1:6" s="26" customFormat="1" ht="12" customHeight="1">
      <c r="A67" s="30" t="s">
        <v>167</v>
      </c>
      <c r="B67" s="31" t="s">
        <v>168</v>
      </c>
      <c r="C67" s="38">
        <f>'1.2.sz.mell.'!C67+'1.3.sz.mell.'!C67+'1.4.sz.mell.'!C67</f>
        <v>0</v>
      </c>
      <c r="D67" s="38">
        <f>'1.2.sz.mell.'!D67+'1.3.sz.mell.'!D67+'1.4.sz.mell.'!D67</f>
        <v>0</v>
      </c>
      <c r="E67" s="38">
        <f>'1.2.sz.mell.'!E67+'1.3.sz.mell.'!E67+'1.4.sz.mell.'!E67</f>
        <v>0</v>
      </c>
      <c r="F67" s="163"/>
    </row>
    <row r="68" spans="1:6" s="26" customFormat="1" ht="12" customHeight="1">
      <c r="A68" s="30" t="s">
        <v>169</v>
      </c>
      <c r="B68" s="31" t="s">
        <v>170</v>
      </c>
      <c r="C68" s="38">
        <f>'1.2.sz.mell.'!C68+'1.3.sz.mell.'!C68+'1.4.sz.mell.'!C68</f>
        <v>0</v>
      </c>
      <c r="D68" s="38">
        <f>'1.2.sz.mell.'!D68+'1.3.sz.mell.'!D68+'1.4.sz.mell.'!D68</f>
        <v>0</v>
      </c>
      <c r="E68" s="38">
        <f>'1.2.sz.mell.'!E68+'1.3.sz.mell.'!E68+'1.4.sz.mell.'!E68</f>
        <v>0</v>
      </c>
      <c r="F68" s="163"/>
    </row>
    <row r="69" spans="1:6" s="26" customFormat="1" ht="12" customHeight="1" thickBot="1">
      <c r="A69" s="33" t="s">
        <v>171</v>
      </c>
      <c r="B69" s="34" t="s">
        <v>172</v>
      </c>
      <c r="C69" s="38">
        <f>'1.2.sz.mell.'!C69+'1.3.sz.mell.'!C69+'1.4.sz.mell.'!C69</f>
        <v>0</v>
      </c>
      <c r="D69" s="38">
        <f>'1.2.sz.mell.'!D69+'1.3.sz.mell.'!D69+'1.4.sz.mell.'!D69</f>
        <v>0</v>
      </c>
      <c r="E69" s="38">
        <f>'1.2.sz.mell.'!E69+'1.3.sz.mell.'!E69+'1.4.sz.mell.'!E69</f>
        <v>0</v>
      </c>
      <c r="F69" s="163"/>
    </row>
    <row r="70" spans="1:6" s="26" customFormat="1" ht="12" customHeight="1" thickBot="1">
      <c r="A70" s="41" t="s">
        <v>173</v>
      </c>
      <c r="B70" s="35" t="s">
        <v>174</v>
      </c>
      <c r="C70" s="11">
        <f>SUM(C71:C72)</f>
        <v>2921</v>
      </c>
      <c r="D70" s="11">
        <f>SUM(D71:D72)</f>
        <v>2383</v>
      </c>
      <c r="E70" s="11">
        <f>SUM(E71:E72)</f>
        <v>2383</v>
      </c>
      <c r="F70" s="158">
        <f>E70/D70*100</f>
        <v>100</v>
      </c>
    </row>
    <row r="71" spans="1:6" s="26" customFormat="1" ht="12" customHeight="1">
      <c r="A71" s="27" t="s">
        <v>175</v>
      </c>
      <c r="B71" s="28" t="s">
        <v>176</v>
      </c>
      <c r="C71" s="38">
        <f>'1.2.sz.mell.'!C71+'1.3.sz.mell.'!C71+'1.4.sz.mell.'!C71</f>
        <v>2921</v>
      </c>
      <c r="D71" s="38">
        <f>'1.2.sz.mell.'!D71+'1.3.sz.mell.'!D71+'1.4.sz.mell.'!D71</f>
        <v>2383</v>
      </c>
      <c r="E71" s="38">
        <f>'1.2.sz.mell.'!E71+'1.3.sz.mell.'!E71+'1.4.sz.mell.'!E71</f>
        <v>2383</v>
      </c>
      <c r="F71" s="163">
        <f>E71/D71*100</f>
        <v>100</v>
      </c>
    </row>
    <row r="72" spans="1:6" s="26" customFormat="1" ht="12" customHeight="1" thickBot="1">
      <c r="A72" s="33" t="s">
        <v>177</v>
      </c>
      <c r="B72" s="34" t="s">
        <v>178</v>
      </c>
      <c r="C72" s="38">
        <f>'1.2.sz.mell.'!C72+'1.3.sz.mell.'!C72+'1.4.sz.mell.'!C72</f>
        <v>0</v>
      </c>
      <c r="D72" s="38">
        <f>'1.2.sz.mell.'!D72+'1.3.sz.mell.'!D72+'1.4.sz.mell.'!D72</f>
        <v>0</v>
      </c>
      <c r="E72" s="38">
        <f>'1.2.sz.mell.'!E72+'1.3.sz.mell.'!E72+'1.4.sz.mell.'!E72</f>
        <v>0</v>
      </c>
      <c r="F72" s="163"/>
    </row>
    <row r="73" spans="1:6" s="26" customFormat="1" ht="12" customHeight="1" thickBot="1">
      <c r="A73" s="41" t="s">
        <v>179</v>
      </c>
      <c r="B73" s="35" t="s">
        <v>180</v>
      </c>
      <c r="C73" s="11">
        <f>SUM(C74:C76)</f>
        <v>0</v>
      </c>
      <c r="D73" s="11">
        <f>SUM(D74:D76)</f>
        <v>0</v>
      </c>
      <c r="E73" s="11">
        <f>SUM(E74:E76)</f>
        <v>0</v>
      </c>
      <c r="F73" s="158"/>
    </row>
    <row r="74" spans="1:6" s="26" customFormat="1" ht="12" customHeight="1">
      <c r="A74" s="27" t="s">
        <v>181</v>
      </c>
      <c r="B74" s="28" t="s">
        <v>182</v>
      </c>
      <c r="C74" s="38">
        <f>'1.2.sz.mell.'!C74+'1.3.sz.mell.'!C74+'1.4.sz.mell.'!C74</f>
        <v>0</v>
      </c>
      <c r="D74" s="38">
        <f>'1.2.sz.mell.'!D74+'1.3.sz.mell.'!D74+'1.4.sz.mell.'!D74</f>
        <v>0</v>
      </c>
      <c r="E74" s="38">
        <f>'1.2.sz.mell.'!E74+'1.3.sz.mell.'!E74+'1.4.sz.mell.'!E74</f>
        <v>0</v>
      </c>
      <c r="F74" s="163"/>
    </row>
    <row r="75" spans="1:6" s="26" customFormat="1" ht="12" customHeight="1">
      <c r="A75" s="30" t="s">
        <v>183</v>
      </c>
      <c r="B75" s="31" t="s">
        <v>184</v>
      </c>
      <c r="C75" s="38">
        <f>'1.2.sz.mell.'!C75+'1.3.sz.mell.'!C75+'1.4.sz.mell.'!C75</f>
        <v>0</v>
      </c>
      <c r="D75" s="38">
        <f>'1.2.sz.mell.'!D75+'1.3.sz.mell.'!D75+'1.4.sz.mell.'!D75</f>
        <v>0</v>
      </c>
      <c r="E75" s="38">
        <f>'1.2.sz.mell.'!E75+'1.3.sz.mell.'!E75+'1.4.sz.mell.'!E75</f>
        <v>0</v>
      </c>
      <c r="F75" s="163"/>
    </row>
    <row r="76" spans="1:6" s="26" customFormat="1" ht="12" customHeight="1" thickBot="1">
      <c r="A76" s="33" t="s">
        <v>185</v>
      </c>
      <c r="B76" s="34" t="s">
        <v>186</v>
      </c>
      <c r="C76" s="38">
        <f>'1.2.sz.mell.'!C76+'1.3.sz.mell.'!C76+'1.4.sz.mell.'!C76</f>
        <v>0</v>
      </c>
      <c r="D76" s="38">
        <f>'1.2.sz.mell.'!D76+'1.3.sz.mell.'!D76+'1.4.sz.mell.'!D76</f>
        <v>0</v>
      </c>
      <c r="E76" s="38">
        <f>'1.2.sz.mell.'!E76+'1.3.sz.mell.'!E76+'1.4.sz.mell.'!E76</f>
        <v>0</v>
      </c>
      <c r="F76" s="163"/>
    </row>
    <row r="77" spans="1:6" s="26" customFormat="1" ht="12" customHeight="1" thickBot="1">
      <c r="A77" s="41" t="s">
        <v>187</v>
      </c>
      <c r="B77" s="35" t="s">
        <v>188</v>
      </c>
      <c r="C77" s="11">
        <f>SUM(C78:C81)</f>
        <v>0</v>
      </c>
      <c r="D77" s="11">
        <f>SUM(D78:D81)</f>
        <v>0</v>
      </c>
      <c r="E77" s="11">
        <f>SUM(E78:E81)</f>
        <v>0</v>
      </c>
      <c r="F77" s="158"/>
    </row>
    <row r="78" spans="1:6" s="26" customFormat="1" ht="12" customHeight="1">
      <c r="A78" s="43" t="s">
        <v>189</v>
      </c>
      <c r="B78" s="28" t="s">
        <v>190</v>
      </c>
      <c r="C78" s="38">
        <f>'1.2.sz.mell.'!C78+'1.3.sz.mell.'!C78+'1.4.sz.mell.'!C78</f>
        <v>0</v>
      </c>
      <c r="D78" s="38">
        <f>'1.2.sz.mell.'!D78+'1.3.sz.mell.'!D78+'1.4.sz.mell.'!D78</f>
        <v>0</v>
      </c>
      <c r="E78" s="38">
        <f>'1.2.sz.mell.'!E78+'1.3.sz.mell.'!E78+'1.4.sz.mell.'!E78</f>
        <v>0</v>
      </c>
      <c r="F78" s="163"/>
    </row>
    <row r="79" spans="1:6" s="26" customFormat="1" ht="12" customHeight="1">
      <c r="A79" s="44" t="s">
        <v>191</v>
      </c>
      <c r="B79" s="31" t="s">
        <v>192</v>
      </c>
      <c r="C79" s="38">
        <f>'1.2.sz.mell.'!C79+'1.3.sz.mell.'!C79+'1.4.sz.mell.'!C79</f>
        <v>0</v>
      </c>
      <c r="D79" s="38">
        <f>'1.2.sz.mell.'!D79+'1.3.sz.mell.'!D79+'1.4.sz.mell.'!D79</f>
        <v>0</v>
      </c>
      <c r="E79" s="38">
        <f>'1.2.sz.mell.'!E79+'1.3.sz.mell.'!E79+'1.4.sz.mell.'!E79</f>
        <v>0</v>
      </c>
      <c r="F79" s="163"/>
    </row>
    <row r="80" spans="1:6" s="26" customFormat="1" ht="12" customHeight="1">
      <c r="A80" s="44" t="s">
        <v>193</v>
      </c>
      <c r="B80" s="31" t="s">
        <v>194</v>
      </c>
      <c r="C80" s="38">
        <f>'1.2.sz.mell.'!C80+'1.3.sz.mell.'!C80+'1.4.sz.mell.'!C80</f>
        <v>0</v>
      </c>
      <c r="D80" s="38">
        <f>'1.2.sz.mell.'!D80+'1.3.sz.mell.'!D80+'1.4.sz.mell.'!D80</f>
        <v>0</v>
      </c>
      <c r="E80" s="38">
        <f>'1.2.sz.mell.'!E80+'1.3.sz.mell.'!E80+'1.4.sz.mell.'!E80</f>
        <v>0</v>
      </c>
      <c r="F80" s="163"/>
    </row>
    <row r="81" spans="1:6" s="26" customFormat="1" ht="12" customHeight="1" thickBot="1">
      <c r="A81" s="45" t="s">
        <v>195</v>
      </c>
      <c r="B81" s="34" t="s">
        <v>196</v>
      </c>
      <c r="C81" s="38">
        <f>'1.2.sz.mell.'!C81+'1.3.sz.mell.'!C81+'1.4.sz.mell.'!C81</f>
        <v>0</v>
      </c>
      <c r="D81" s="38">
        <f>'1.2.sz.mell.'!D81+'1.3.sz.mell.'!D81+'1.4.sz.mell.'!D81</f>
        <v>0</v>
      </c>
      <c r="E81" s="38">
        <f>'1.2.sz.mell.'!E81+'1.3.sz.mell.'!E81+'1.4.sz.mell.'!E81</f>
        <v>0</v>
      </c>
      <c r="F81" s="163"/>
    </row>
    <row r="82" spans="1:6" s="26" customFormat="1" ht="13.5" customHeight="1" thickBot="1">
      <c r="A82" s="41" t="s">
        <v>197</v>
      </c>
      <c r="B82" s="35" t="s">
        <v>198</v>
      </c>
      <c r="C82" s="46"/>
      <c r="D82" s="46"/>
      <c r="E82" s="46"/>
      <c r="F82" s="166"/>
    </row>
    <row r="83" spans="1:6" s="26" customFormat="1" ht="15.75" customHeight="1" thickBot="1">
      <c r="A83" s="41" t="s">
        <v>199</v>
      </c>
      <c r="B83" s="47" t="s">
        <v>200</v>
      </c>
      <c r="C83" s="14">
        <f>+C61+C65+C70+C73+C77+C82</f>
        <v>2921</v>
      </c>
      <c r="D83" s="14">
        <f>+D61+D65+D70+D73+D77+D82</f>
        <v>2383</v>
      </c>
      <c r="E83" s="14">
        <f>+E61+E65+E70+E73+E77+E82</f>
        <v>2383</v>
      </c>
      <c r="F83" s="161">
        <f>E83/D83*100</f>
        <v>100</v>
      </c>
    </row>
    <row r="84" spans="1:6" s="26" customFormat="1" ht="16.5" customHeight="1" thickBot="1">
      <c r="A84" s="48" t="s">
        <v>201</v>
      </c>
      <c r="B84" s="49" t="s">
        <v>202</v>
      </c>
      <c r="C84" s="14">
        <f>+C60+C83</f>
        <v>159084</v>
      </c>
      <c r="D84" s="14">
        <f>+D60+D83</f>
        <v>165837</v>
      </c>
      <c r="E84" s="14">
        <f>+E60+E83</f>
        <v>162051</v>
      </c>
      <c r="F84" s="161">
        <f>E84/D84*100</f>
        <v>97.71703540223231</v>
      </c>
    </row>
    <row r="85" spans="1:6" s="26" customFormat="1" ht="16.5" customHeight="1">
      <c r="A85" s="50"/>
      <c r="B85" s="50"/>
      <c r="C85" s="51"/>
      <c r="D85" s="51"/>
      <c r="E85" s="51"/>
      <c r="F85" s="51"/>
    </row>
    <row r="86" spans="1:6" ht="16.5" customHeight="1">
      <c r="A86" s="500" t="s">
        <v>203</v>
      </c>
      <c r="B86" s="500"/>
      <c r="C86" s="500"/>
      <c r="D86" s="500"/>
      <c r="E86" s="500"/>
      <c r="F86" s="500"/>
    </row>
    <row r="87" spans="1:6" s="53" customFormat="1" ht="16.5" customHeight="1" thickBot="1">
      <c r="A87" s="502" t="s">
        <v>204</v>
      </c>
      <c r="B87" s="502"/>
      <c r="C87" s="52"/>
      <c r="D87" s="52"/>
      <c r="E87" s="52"/>
      <c r="F87" s="52" t="s">
        <v>78</v>
      </c>
    </row>
    <row r="88" spans="1:6" ht="37.5" customHeight="1" thickBot="1">
      <c r="A88" s="17" t="s">
        <v>79</v>
      </c>
      <c r="B88" s="18" t="s">
        <v>205</v>
      </c>
      <c r="C88" s="19" t="s">
        <v>303</v>
      </c>
      <c r="D88" s="19" t="s">
        <v>304</v>
      </c>
      <c r="E88" s="19" t="s">
        <v>305</v>
      </c>
      <c r="F88" s="19" t="s">
        <v>306</v>
      </c>
    </row>
    <row r="89" spans="1:6" s="23" customFormat="1" ht="12" customHeight="1" thickBot="1">
      <c r="A89" s="10">
        <v>1</v>
      </c>
      <c r="B89" s="54">
        <v>2</v>
      </c>
      <c r="C89" s="55">
        <v>3</v>
      </c>
      <c r="D89" s="55">
        <v>3</v>
      </c>
      <c r="E89" s="55">
        <v>3</v>
      </c>
      <c r="F89" s="55">
        <v>3</v>
      </c>
    </row>
    <row r="90" spans="1:6" ht="12" customHeight="1" thickBot="1">
      <c r="A90" s="56" t="s">
        <v>1</v>
      </c>
      <c r="B90" s="57" t="s">
        <v>206</v>
      </c>
      <c r="C90" s="58">
        <f>SUM(C91:C95)</f>
        <v>158164</v>
      </c>
      <c r="D90" s="58">
        <f>SUM(D91:D95)</f>
        <v>164917</v>
      </c>
      <c r="E90" s="58">
        <f>SUM(E91:E95)</f>
        <v>159313</v>
      </c>
      <c r="F90" s="167">
        <f>E90/D90*100</f>
        <v>96.60192702996052</v>
      </c>
    </row>
    <row r="91" spans="1:6" ht="12" customHeight="1">
      <c r="A91" s="59" t="s">
        <v>2</v>
      </c>
      <c r="B91" s="60" t="s">
        <v>34</v>
      </c>
      <c r="C91" s="61">
        <f>'1.2.sz.mell.'!C91+'1.3.sz.mell.'!C91+'1.4.sz.mell.'!C91</f>
        <v>84039</v>
      </c>
      <c r="D91" s="61">
        <f>'1.2.sz.mell.'!D91+'1.3.sz.mell.'!D91+'1.4.sz.mell.'!D91</f>
        <v>90843</v>
      </c>
      <c r="E91" s="61">
        <f>'1.2.sz.mell.'!E91+'1.3.sz.mell.'!E91+'1.4.sz.mell.'!E91</f>
        <v>88435</v>
      </c>
      <c r="F91" s="168">
        <f>E91/D91*100</f>
        <v>97.34927292141387</v>
      </c>
    </row>
    <row r="92" spans="1:6" ht="12" customHeight="1">
      <c r="A92" s="30" t="s">
        <v>3</v>
      </c>
      <c r="B92" s="2" t="s">
        <v>35</v>
      </c>
      <c r="C92" s="32">
        <f>'1.2.sz.mell.'!C92+'1.3.sz.mell.'!C92+'1.4.sz.mell.'!C92</f>
        <v>24753</v>
      </c>
      <c r="D92" s="32">
        <f>'1.2.sz.mell.'!D92+'1.3.sz.mell.'!D92+'1.4.sz.mell.'!D92</f>
        <v>26590</v>
      </c>
      <c r="E92" s="32">
        <f>'1.2.sz.mell.'!E92+'1.3.sz.mell.'!E92+'1.4.sz.mell.'!E92</f>
        <v>25748</v>
      </c>
      <c r="F92" s="157">
        <f>E92/D92*100</f>
        <v>96.83339601353892</v>
      </c>
    </row>
    <row r="93" spans="1:6" ht="12" customHeight="1">
      <c r="A93" s="30" t="s">
        <v>4</v>
      </c>
      <c r="B93" s="2" t="s">
        <v>36</v>
      </c>
      <c r="C93" s="36">
        <f>'1.2.sz.mell.'!C93+'1.3.sz.mell.'!C93+'1.4.sz.mell.'!C93</f>
        <v>46929</v>
      </c>
      <c r="D93" s="36">
        <f>'1.2.sz.mell.'!D93+'1.3.sz.mell.'!D93+'1.4.sz.mell.'!D93</f>
        <v>47484</v>
      </c>
      <c r="E93" s="36">
        <f>'1.2.sz.mell.'!E93+'1.3.sz.mell.'!E93+'1.4.sz.mell.'!E93</f>
        <v>45130</v>
      </c>
      <c r="F93" s="160">
        <f>E93/D93*100</f>
        <v>95.04254064527</v>
      </c>
    </row>
    <row r="94" spans="1:6" ht="12" customHeight="1">
      <c r="A94" s="30" t="s">
        <v>5</v>
      </c>
      <c r="B94" s="62" t="s">
        <v>37</v>
      </c>
      <c r="C94" s="36">
        <f>'1.2.sz.mell.'!C94+'1.3.sz.mell.'!C94+'1.4.sz.mell.'!C94</f>
        <v>0</v>
      </c>
      <c r="D94" s="36">
        <f>'1.2.sz.mell.'!D94+'1.3.sz.mell.'!D94+'1.4.sz.mell.'!D94</f>
        <v>0</v>
      </c>
      <c r="E94" s="36">
        <f>'1.2.sz.mell.'!E94+'1.3.sz.mell.'!E94+'1.4.sz.mell.'!E94</f>
        <v>0</v>
      </c>
      <c r="F94" s="160"/>
    </row>
    <row r="95" spans="1:6" ht="12" customHeight="1" thickBot="1">
      <c r="A95" s="30" t="s">
        <v>207</v>
      </c>
      <c r="B95" s="63" t="s">
        <v>38</v>
      </c>
      <c r="C95" s="36">
        <f>'1.2.sz.mell.'!C95+'1.3.sz.mell.'!C95+'1.4.sz.mell.'!C95</f>
        <v>2443</v>
      </c>
      <c r="D95" s="36">
        <f>'1.2.sz.mell.'!D95+'1.3.sz.mell.'!D95+'1.4.sz.mell.'!D95</f>
        <v>0</v>
      </c>
      <c r="E95" s="36">
        <f>'1.2.sz.mell.'!E95+'1.3.sz.mell.'!E95+'1.4.sz.mell.'!E95</f>
        <v>0</v>
      </c>
      <c r="F95" s="160" t="e">
        <f>E95/D95*100</f>
        <v>#DIV/0!</v>
      </c>
    </row>
    <row r="96" spans="1:6" ht="12" customHeight="1" thickBot="1">
      <c r="A96" s="24" t="s">
        <v>7</v>
      </c>
      <c r="B96" s="65" t="s">
        <v>208</v>
      </c>
      <c r="C96" s="11">
        <f>+C97+C99+C101</f>
        <v>920</v>
      </c>
      <c r="D96" s="11">
        <f>+D97+D99+D101</f>
        <v>920</v>
      </c>
      <c r="E96" s="11">
        <f>+E97+E99+E101</f>
        <v>811</v>
      </c>
      <c r="F96" s="158">
        <f>E96/D96*100</f>
        <v>88.15217391304347</v>
      </c>
    </row>
    <row r="97" spans="1:6" ht="12" customHeight="1">
      <c r="A97" s="27" t="s">
        <v>8</v>
      </c>
      <c r="B97" s="2" t="s">
        <v>39</v>
      </c>
      <c r="C97" s="29">
        <f>'1.2.sz.mell.'!C97+'1.3.sz.mell.'!C97+'1.4.sz.mell.'!C97</f>
        <v>920</v>
      </c>
      <c r="D97" s="29">
        <f>'1.2.sz.mell.'!D97+'1.3.sz.mell.'!D97+'1.4.sz.mell.'!D97</f>
        <v>920</v>
      </c>
      <c r="E97" s="29">
        <f>'1.2.sz.mell.'!E97+'1.3.sz.mell.'!E97+'1.4.sz.mell.'!E97</f>
        <v>811</v>
      </c>
      <c r="F97" s="159">
        <f>E97/D97*100</f>
        <v>88.15217391304347</v>
      </c>
    </row>
    <row r="98" spans="1:6" ht="12" customHeight="1">
      <c r="A98" s="27" t="s">
        <v>10</v>
      </c>
      <c r="B98" s="66" t="s">
        <v>209</v>
      </c>
      <c r="C98" s="29">
        <f>'1.2.sz.mell.'!C98+'1.3.sz.mell.'!C98+'1.4.sz.mell.'!C98</f>
        <v>0</v>
      </c>
      <c r="D98" s="29">
        <f>'1.2.sz.mell.'!D98+'1.3.sz.mell.'!D98+'1.4.sz.mell.'!D98</f>
        <v>0</v>
      </c>
      <c r="E98" s="29">
        <f>'1.2.sz.mell.'!E98+'1.3.sz.mell.'!E98+'1.4.sz.mell.'!E98</f>
        <v>0</v>
      </c>
      <c r="F98" s="159"/>
    </row>
    <row r="99" spans="1:6" ht="12" customHeight="1">
      <c r="A99" s="27" t="s">
        <v>11</v>
      </c>
      <c r="B99" s="66" t="s">
        <v>40</v>
      </c>
      <c r="C99" s="32">
        <f>'1.2.sz.mell.'!C99+'1.3.sz.mell.'!C99+'1.4.sz.mell.'!C99</f>
        <v>0</v>
      </c>
      <c r="D99" s="32">
        <f>'1.2.sz.mell.'!D99+'1.3.sz.mell.'!D99+'1.4.sz.mell.'!D99</f>
        <v>0</v>
      </c>
      <c r="E99" s="32">
        <f>'1.2.sz.mell.'!E99+'1.3.sz.mell.'!E99+'1.4.sz.mell.'!E99</f>
        <v>0</v>
      </c>
      <c r="F99" s="157"/>
    </row>
    <row r="100" spans="1:6" ht="12" customHeight="1">
      <c r="A100" s="27" t="s">
        <v>12</v>
      </c>
      <c r="B100" s="66" t="s">
        <v>210</v>
      </c>
      <c r="C100" s="12">
        <f>'1.2.sz.mell.'!C100+'1.3.sz.mell.'!C100+'1.4.sz.mell.'!C100</f>
        <v>0</v>
      </c>
      <c r="D100" s="12">
        <f>'1.2.sz.mell.'!D100+'1.3.sz.mell.'!D100+'1.4.sz.mell.'!D100</f>
        <v>0</v>
      </c>
      <c r="E100" s="12">
        <f>'1.2.sz.mell.'!E100+'1.3.sz.mell.'!E100+'1.4.sz.mell.'!E100</f>
        <v>0</v>
      </c>
      <c r="F100" s="169"/>
    </row>
    <row r="101" spans="1:6" ht="12" customHeight="1" thickBot="1">
      <c r="A101" s="27" t="s">
        <v>93</v>
      </c>
      <c r="B101" s="67" t="s">
        <v>211</v>
      </c>
      <c r="C101" s="12">
        <f>'1.2.sz.mell.'!C101+'1.3.sz.mell.'!C101+'1.4.sz.mell.'!C101</f>
        <v>0</v>
      </c>
      <c r="D101" s="12">
        <f>'1.2.sz.mell.'!D101+'1.3.sz.mell.'!D101+'1.4.sz.mell.'!D101</f>
        <v>0</v>
      </c>
      <c r="E101" s="12">
        <f>'1.2.sz.mell.'!E101+'1.3.sz.mell.'!E101+'1.4.sz.mell.'!E101</f>
        <v>0</v>
      </c>
      <c r="F101" s="169"/>
    </row>
    <row r="102" spans="1:6" ht="12" customHeight="1" thickBot="1">
      <c r="A102" s="24" t="s">
        <v>13</v>
      </c>
      <c r="B102" s="5" t="s">
        <v>212</v>
      </c>
      <c r="C102" s="11">
        <f>+C103+C104</f>
        <v>0</v>
      </c>
      <c r="D102" s="11">
        <f>+D103+D104</f>
        <v>0</v>
      </c>
      <c r="E102" s="11">
        <f>+E103+E104</f>
        <v>0</v>
      </c>
      <c r="F102" s="158"/>
    </row>
    <row r="103" spans="1:6" ht="12" customHeight="1">
      <c r="A103" s="27" t="s">
        <v>98</v>
      </c>
      <c r="B103" s="4" t="s">
        <v>213</v>
      </c>
      <c r="C103" s="29">
        <f>'1.2.sz.mell.'!C103+'1.3.sz.mell.'!C103+'1.4.sz.mell.'!C103</f>
        <v>0</v>
      </c>
      <c r="D103" s="29">
        <f>'1.2.sz.mell.'!D103+'1.3.sz.mell.'!D103+'1.4.sz.mell.'!D103</f>
        <v>0</v>
      </c>
      <c r="E103" s="29">
        <f>'1.2.sz.mell.'!E103+'1.3.sz.mell.'!E103+'1.4.sz.mell.'!E103</f>
        <v>0</v>
      </c>
      <c r="F103" s="159"/>
    </row>
    <row r="104" spans="1:6" ht="12" customHeight="1" thickBot="1">
      <c r="A104" s="33" t="s">
        <v>100</v>
      </c>
      <c r="B104" s="66" t="s">
        <v>214</v>
      </c>
      <c r="C104" s="36">
        <f>'1.2.sz.mell.'!C104+'1.3.sz.mell.'!C104+'1.4.sz.mell.'!C104</f>
        <v>0</v>
      </c>
      <c r="D104" s="36">
        <f>'1.2.sz.mell.'!D104+'1.3.sz.mell.'!D104+'1.4.sz.mell.'!D104</f>
        <v>0</v>
      </c>
      <c r="E104" s="36">
        <f>'1.2.sz.mell.'!E104+'1.3.sz.mell.'!E104+'1.4.sz.mell.'!E104</f>
        <v>0</v>
      </c>
      <c r="F104" s="160"/>
    </row>
    <row r="105" spans="1:6" ht="12" customHeight="1" thickBot="1">
      <c r="A105" s="24" t="s">
        <v>15</v>
      </c>
      <c r="B105" s="5" t="s">
        <v>73</v>
      </c>
      <c r="C105" s="11">
        <f>+C90+C96+C102</f>
        <v>159084</v>
      </c>
      <c r="D105" s="11">
        <f>+D90+D96+D102</f>
        <v>165837</v>
      </c>
      <c r="E105" s="11">
        <f>+E90+E96+E102</f>
        <v>160124</v>
      </c>
      <c r="F105" s="158">
        <f>E105/D105*100</f>
        <v>96.55505104409752</v>
      </c>
    </row>
    <row r="106" spans="1:6" ht="12" customHeight="1" thickBot="1">
      <c r="A106" s="24" t="s">
        <v>19</v>
      </c>
      <c r="B106" s="5" t="s">
        <v>41</v>
      </c>
      <c r="C106" s="11">
        <f>+C107+C108+C109</f>
        <v>0</v>
      </c>
      <c r="D106" s="11">
        <f>+D107+D108+D109</f>
        <v>0</v>
      </c>
      <c r="E106" s="11">
        <f>+E107+E108+E109</f>
        <v>0</v>
      </c>
      <c r="F106" s="158"/>
    </row>
    <row r="107" spans="1:6" ht="12" customHeight="1">
      <c r="A107" s="27" t="s">
        <v>20</v>
      </c>
      <c r="B107" s="4" t="s">
        <v>42</v>
      </c>
      <c r="C107" s="12">
        <f>'1.2.sz.mell.'!C107+'1.3.sz.mell.'!C107+'1.4.sz.mell.'!C107</f>
        <v>0</v>
      </c>
      <c r="D107" s="12">
        <f>'1.2.sz.mell.'!D107+'1.3.sz.mell.'!D107+'1.4.sz.mell.'!D107</f>
        <v>0</v>
      </c>
      <c r="E107" s="12">
        <f>'1.2.sz.mell.'!E107+'1.3.sz.mell.'!E107+'1.4.sz.mell.'!E107</f>
        <v>0</v>
      </c>
      <c r="F107" s="169"/>
    </row>
    <row r="108" spans="1:6" ht="12" customHeight="1">
      <c r="A108" s="27" t="s">
        <v>22</v>
      </c>
      <c r="B108" s="4" t="s">
        <v>43</v>
      </c>
      <c r="C108" s="12">
        <f>'1.2.sz.mell.'!C108+'1.3.sz.mell.'!C108+'1.4.sz.mell.'!C108</f>
        <v>0</v>
      </c>
      <c r="D108" s="12">
        <f>'1.2.sz.mell.'!D108+'1.3.sz.mell.'!D108+'1.4.sz.mell.'!D108</f>
        <v>0</v>
      </c>
      <c r="E108" s="12">
        <f>'1.2.sz.mell.'!E108+'1.3.sz.mell.'!E108+'1.4.sz.mell.'!E108</f>
        <v>0</v>
      </c>
      <c r="F108" s="169"/>
    </row>
    <row r="109" spans="1:6" ht="12" customHeight="1" thickBot="1">
      <c r="A109" s="64" t="s">
        <v>24</v>
      </c>
      <c r="B109" s="13" t="s">
        <v>44</v>
      </c>
      <c r="C109" s="12">
        <f>'1.2.sz.mell.'!C109+'1.3.sz.mell.'!C109+'1.4.sz.mell.'!C109</f>
        <v>0</v>
      </c>
      <c r="D109" s="12">
        <f>'1.2.sz.mell.'!D109+'1.3.sz.mell.'!D109+'1.4.sz.mell.'!D109</f>
        <v>0</v>
      </c>
      <c r="E109" s="12">
        <f>'1.2.sz.mell.'!E109+'1.3.sz.mell.'!E109+'1.4.sz.mell.'!E109</f>
        <v>0</v>
      </c>
      <c r="F109" s="169"/>
    </row>
    <row r="110" spans="1:6" ht="12" customHeight="1" thickBot="1">
      <c r="A110" s="24" t="s">
        <v>26</v>
      </c>
      <c r="B110" s="5" t="s">
        <v>45</v>
      </c>
      <c r="C110" s="11">
        <f>+C111+C112+C113+C114</f>
        <v>0</v>
      </c>
      <c r="D110" s="11">
        <f>+D111+D112+D113+D114</f>
        <v>0</v>
      </c>
      <c r="E110" s="11">
        <f>+E111+E112+E113+E114</f>
        <v>0</v>
      </c>
      <c r="F110" s="158"/>
    </row>
    <row r="111" spans="1:6" ht="12" customHeight="1">
      <c r="A111" s="27" t="s">
        <v>46</v>
      </c>
      <c r="B111" s="4" t="s">
        <v>47</v>
      </c>
      <c r="C111" s="12">
        <f>'1.2.sz.mell.'!C111+'1.3.sz.mell.'!C111+'1.4.sz.mell.'!C111</f>
        <v>0</v>
      </c>
      <c r="D111" s="12">
        <f>'1.2.sz.mell.'!D111+'1.3.sz.mell.'!D111+'1.4.sz.mell.'!D111</f>
        <v>0</v>
      </c>
      <c r="E111" s="12">
        <f>'1.2.sz.mell.'!E111+'1.3.sz.mell.'!E111+'1.4.sz.mell.'!E111</f>
        <v>0</v>
      </c>
      <c r="F111" s="169"/>
    </row>
    <row r="112" spans="1:6" ht="12" customHeight="1">
      <c r="A112" s="27" t="s">
        <v>48</v>
      </c>
      <c r="B112" s="4" t="s">
        <v>49</v>
      </c>
      <c r="C112" s="12">
        <f>'1.2.sz.mell.'!C112+'1.3.sz.mell.'!C112+'1.4.sz.mell.'!C112</f>
        <v>0</v>
      </c>
      <c r="D112" s="12">
        <f>'1.2.sz.mell.'!D112+'1.3.sz.mell.'!D112+'1.4.sz.mell.'!D112</f>
        <v>0</v>
      </c>
      <c r="E112" s="12">
        <f>'1.2.sz.mell.'!E112+'1.3.sz.mell.'!E112+'1.4.sz.mell.'!E112</f>
        <v>0</v>
      </c>
      <c r="F112" s="169"/>
    </row>
    <row r="113" spans="1:6" ht="12" customHeight="1">
      <c r="A113" s="27" t="s">
        <v>50</v>
      </c>
      <c r="B113" s="4" t="s">
        <v>51</v>
      </c>
      <c r="C113" s="12">
        <f>'1.2.sz.mell.'!C113+'1.3.sz.mell.'!C113+'1.4.sz.mell.'!C113</f>
        <v>0</v>
      </c>
      <c r="D113" s="12">
        <f>'1.2.sz.mell.'!D113+'1.3.sz.mell.'!D113+'1.4.sz.mell.'!D113</f>
        <v>0</v>
      </c>
      <c r="E113" s="12">
        <f>'1.2.sz.mell.'!E113+'1.3.sz.mell.'!E113+'1.4.sz.mell.'!E113</f>
        <v>0</v>
      </c>
      <c r="F113" s="169"/>
    </row>
    <row r="114" spans="1:6" ht="12" customHeight="1" thickBot="1">
      <c r="A114" s="64" t="s">
        <v>52</v>
      </c>
      <c r="B114" s="13" t="s">
        <v>53</v>
      </c>
      <c r="C114" s="12">
        <f>'1.2.sz.mell.'!C114+'1.3.sz.mell.'!C114+'1.4.sz.mell.'!C114</f>
        <v>0</v>
      </c>
      <c r="D114" s="12">
        <f>'1.2.sz.mell.'!D114+'1.3.sz.mell.'!D114+'1.4.sz.mell.'!D114</f>
        <v>0</v>
      </c>
      <c r="E114" s="12">
        <f>'1.2.sz.mell.'!E114+'1.3.sz.mell.'!E114+'1.4.sz.mell.'!E114</f>
        <v>0</v>
      </c>
      <c r="F114" s="169"/>
    </row>
    <row r="115" spans="1:6" ht="12" customHeight="1" thickBot="1">
      <c r="A115" s="24" t="s">
        <v>28</v>
      </c>
      <c r="B115" s="5" t="s">
        <v>54</v>
      </c>
      <c r="C115" s="14">
        <f>+C116+C117+C119+C120</f>
        <v>0</v>
      </c>
      <c r="D115" s="14">
        <f>+D116+D117+D119+D120</f>
        <v>0</v>
      </c>
      <c r="E115" s="14">
        <f>+E116+E117+E119+E120</f>
        <v>0</v>
      </c>
      <c r="F115" s="161"/>
    </row>
    <row r="116" spans="1:6" ht="12" customHeight="1">
      <c r="A116" s="27" t="s">
        <v>55</v>
      </c>
      <c r="B116" s="4" t="s">
        <v>56</v>
      </c>
      <c r="C116" s="12">
        <f>'1.2.sz.mell.'!C116+'1.3.sz.mell.'!C116+'1.4.sz.mell.'!C116</f>
        <v>0</v>
      </c>
      <c r="D116" s="12">
        <f>'1.2.sz.mell.'!D116+'1.3.sz.mell.'!D116+'1.4.sz.mell.'!D116</f>
        <v>0</v>
      </c>
      <c r="E116" s="12">
        <f>'1.2.sz.mell.'!E116+'1.3.sz.mell.'!E116+'1.4.sz.mell.'!E116</f>
        <v>0</v>
      </c>
      <c r="F116" s="169"/>
    </row>
    <row r="117" spans="1:6" ht="12" customHeight="1">
      <c r="A117" s="27" t="s">
        <v>57</v>
      </c>
      <c r="B117" s="4" t="s">
        <v>58</v>
      </c>
      <c r="C117" s="12">
        <f>'1.2.sz.mell.'!C117+'1.3.sz.mell.'!C117+'1.4.sz.mell.'!C117</f>
        <v>0</v>
      </c>
      <c r="D117" s="12">
        <f>'1.2.sz.mell.'!D117+'1.3.sz.mell.'!D117+'1.4.sz.mell.'!D117</f>
        <v>0</v>
      </c>
      <c r="E117" s="12">
        <f>'1.2.sz.mell.'!E117+'1.3.sz.mell.'!E117+'1.4.sz.mell.'!E117</f>
        <v>0</v>
      </c>
      <c r="F117" s="169"/>
    </row>
    <row r="118" spans="1:6" ht="12" customHeight="1">
      <c r="A118" s="27" t="s">
        <v>59</v>
      </c>
      <c r="B118" s="4" t="s">
        <v>75</v>
      </c>
      <c r="C118" s="12"/>
      <c r="D118" s="12"/>
      <c r="E118" s="12"/>
      <c r="F118" s="169"/>
    </row>
    <row r="119" spans="1:6" ht="12" customHeight="1">
      <c r="A119" s="27" t="s">
        <v>61</v>
      </c>
      <c r="B119" s="4" t="s">
        <v>60</v>
      </c>
      <c r="C119" s="12">
        <f>'1.2.sz.mell.'!C119+'1.3.sz.mell.'!C119+'1.4.sz.mell.'!C119</f>
        <v>0</v>
      </c>
      <c r="D119" s="12">
        <f>'1.2.sz.mell.'!D119+'1.3.sz.mell.'!D119+'1.4.sz.mell.'!D119</f>
        <v>0</v>
      </c>
      <c r="E119" s="12">
        <f>'1.2.sz.mell.'!E119+'1.3.sz.mell.'!E119+'1.4.sz.mell.'!E119</f>
        <v>0</v>
      </c>
      <c r="F119" s="169"/>
    </row>
    <row r="120" spans="1:6" ht="12" customHeight="1" thickBot="1">
      <c r="A120" s="64" t="s">
        <v>74</v>
      </c>
      <c r="B120" s="13" t="s">
        <v>62</v>
      </c>
      <c r="C120" s="12">
        <f>'1.2.sz.mell.'!C120+'1.3.sz.mell.'!C120+'1.4.sz.mell.'!C120</f>
        <v>0</v>
      </c>
      <c r="D120" s="12">
        <f>'1.2.sz.mell.'!D120+'1.3.sz.mell.'!D120+'1.4.sz.mell.'!D120</f>
        <v>0</v>
      </c>
      <c r="E120" s="12">
        <f>'1.2.sz.mell.'!E120+'1.3.sz.mell.'!E120+'1.4.sz.mell.'!E120</f>
        <v>0</v>
      </c>
      <c r="F120" s="169"/>
    </row>
    <row r="121" spans="1:6" ht="12" customHeight="1" thickBot="1">
      <c r="A121" s="24" t="s">
        <v>29</v>
      </c>
      <c r="B121" s="5" t="s">
        <v>63</v>
      </c>
      <c r="C121" s="68">
        <f>+C122+C123+C124+C125</f>
        <v>0</v>
      </c>
      <c r="D121" s="68">
        <f>+D122+D123+D124+D125</f>
        <v>0</v>
      </c>
      <c r="E121" s="68">
        <f>+E122+E123+E124+E125</f>
        <v>0</v>
      </c>
      <c r="F121" s="170"/>
    </row>
    <row r="122" spans="1:6" ht="12" customHeight="1">
      <c r="A122" s="27" t="s">
        <v>64</v>
      </c>
      <c r="B122" s="4" t="s">
        <v>65</v>
      </c>
      <c r="C122" s="12">
        <f>'1.2.sz.mell.'!C122+'1.3.sz.mell.'!C122+'1.4.sz.mell.'!C122</f>
        <v>0</v>
      </c>
      <c r="D122" s="12">
        <f>'1.2.sz.mell.'!D122+'1.3.sz.mell.'!D122+'1.4.sz.mell.'!D122</f>
        <v>0</v>
      </c>
      <c r="E122" s="12">
        <f>'1.2.sz.mell.'!E122+'1.3.sz.mell.'!E122+'1.4.sz.mell.'!E122</f>
        <v>0</v>
      </c>
      <c r="F122" s="169"/>
    </row>
    <row r="123" spans="1:6" ht="12" customHeight="1">
      <c r="A123" s="27" t="s">
        <v>66</v>
      </c>
      <c r="B123" s="4" t="s">
        <v>67</v>
      </c>
      <c r="C123" s="12">
        <f>'1.2.sz.mell.'!C123+'1.3.sz.mell.'!C123+'1.4.sz.mell.'!C123</f>
        <v>0</v>
      </c>
      <c r="D123" s="12">
        <f>'1.2.sz.mell.'!D123+'1.3.sz.mell.'!D123+'1.4.sz.mell.'!D123</f>
        <v>0</v>
      </c>
      <c r="E123" s="12">
        <f>'1.2.sz.mell.'!E123+'1.3.sz.mell.'!E123+'1.4.sz.mell.'!E123</f>
        <v>0</v>
      </c>
      <c r="F123" s="169"/>
    </row>
    <row r="124" spans="1:6" ht="12" customHeight="1">
      <c r="A124" s="27" t="s">
        <v>68</v>
      </c>
      <c r="B124" s="4" t="s">
        <v>69</v>
      </c>
      <c r="C124" s="12">
        <f>'1.2.sz.mell.'!C124+'1.3.sz.mell.'!C124+'1.4.sz.mell.'!C124</f>
        <v>0</v>
      </c>
      <c r="D124" s="12">
        <f>'1.2.sz.mell.'!D124+'1.3.sz.mell.'!D124+'1.4.sz.mell.'!D124</f>
        <v>0</v>
      </c>
      <c r="E124" s="12">
        <f>'1.2.sz.mell.'!E124+'1.3.sz.mell.'!E124+'1.4.sz.mell.'!E124</f>
        <v>0</v>
      </c>
      <c r="F124" s="169"/>
    </row>
    <row r="125" spans="1:6" ht="12" customHeight="1" thickBot="1">
      <c r="A125" s="27" t="s">
        <v>70</v>
      </c>
      <c r="B125" s="4" t="s">
        <v>71</v>
      </c>
      <c r="C125" s="12">
        <f>'1.2.sz.mell.'!C125+'1.3.sz.mell.'!C125+'1.4.sz.mell.'!C125</f>
        <v>0</v>
      </c>
      <c r="D125" s="12">
        <f>'1.2.sz.mell.'!D125+'1.3.sz.mell.'!D125+'1.4.sz.mell.'!D125</f>
        <v>0</v>
      </c>
      <c r="E125" s="12">
        <f>'1.2.sz.mell.'!E125+'1.3.sz.mell.'!E125+'1.4.sz.mell.'!E125</f>
        <v>0</v>
      </c>
      <c r="F125" s="169"/>
    </row>
    <row r="126" spans="1:12" ht="15" customHeight="1" thickBot="1">
      <c r="A126" s="24" t="s">
        <v>30</v>
      </c>
      <c r="B126" s="5" t="s">
        <v>72</v>
      </c>
      <c r="C126" s="69">
        <f>+C106+C110+C115+C121</f>
        <v>0</v>
      </c>
      <c r="D126" s="69">
        <f>+D106+D110+D115+D121</f>
        <v>0</v>
      </c>
      <c r="E126" s="69">
        <f>+E106+E110+E115+E121</f>
        <v>0</v>
      </c>
      <c r="F126" s="171"/>
      <c r="I126" s="70"/>
      <c r="J126" s="71"/>
      <c r="K126" s="71"/>
      <c r="L126" s="71"/>
    </row>
    <row r="127" spans="1:6" s="26" customFormat="1" ht="12.75" customHeight="1" thickBot="1">
      <c r="A127" s="72" t="s">
        <v>32</v>
      </c>
      <c r="B127" s="73" t="s">
        <v>215</v>
      </c>
      <c r="C127" s="69">
        <f>+C105+C126</f>
        <v>159084</v>
      </c>
      <c r="D127" s="69">
        <f>+D105+D126</f>
        <v>165837</v>
      </c>
      <c r="E127" s="69">
        <f>+E105+E126</f>
        <v>160124</v>
      </c>
      <c r="F127" s="171">
        <f>E127/D127*100</f>
        <v>96.55505104409752</v>
      </c>
    </row>
    <row r="128" ht="7.5" customHeight="1"/>
    <row r="129" spans="1:6" ht="15.75">
      <c r="A129" s="503" t="s">
        <v>216</v>
      </c>
      <c r="B129" s="503"/>
      <c r="C129" s="503"/>
      <c r="D129" s="116"/>
      <c r="E129" s="116"/>
      <c r="F129" s="116"/>
    </row>
    <row r="130" spans="1:6" ht="15" customHeight="1" thickBot="1">
      <c r="A130" s="501" t="s">
        <v>217</v>
      </c>
      <c r="B130" s="501"/>
      <c r="C130" s="16"/>
      <c r="D130" s="16"/>
      <c r="E130" s="16"/>
      <c r="F130" s="16" t="s">
        <v>78</v>
      </c>
    </row>
    <row r="131" spans="1:7" ht="13.5" customHeight="1" thickBot="1">
      <c r="A131" s="24">
        <v>1</v>
      </c>
      <c r="B131" s="65" t="s">
        <v>218</v>
      </c>
      <c r="C131" s="11">
        <f>+C60-C105</f>
        <v>-2921</v>
      </c>
      <c r="D131" s="11">
        <f>+D60-D105</f>
        <v>-2383</v>
      </c>
      <c r="E131" s="11">
        <f>+E60-E105</f>
        <v>-456</v>
      </c>
      <c r="F131" s="11">
        <f>+F60-F105</f>
        <v>1.128700959524295</v>
      </c>
      <c r="G131" s="76"/>
    </row>
    <row r="132" spans="1:6" ht="27.75" customHeight="1" thickBot="1">
      <c r="A132" s="24" t="s">
        <v>7</v>
      </c>
      <c r="B132" s="65" t="s">
        <v>219</v>
      </c>
      <c r="C132" s="11">
        <f>+C83-C126</f>
        <v>2921</v>
      </c>
      <c r="D132" s="11">
        <f>+D83-D126</f>
        <v>2383</v>
      </c>
      <c r="E132" s="11">
        <f>+E83-E126</f>
        <v>2383</v>
      </c>
      <c r="F132" s="11">
        <f>+F83-F126</f>
        <v>100</v>
      </c>
    </row>
  </sheetData>
  <sheetProtection/>
  <mergeCells count="6">
    <mergeCell ref="A1:F1"/>
    <mergeCell ref="A130:B130"/>
    <mergeCell ref="A2:B2"/>
    <mergeCell ref="A87:B87"/>
    <mergeCell ref="A129:C129"/>
    <mergeCell ref="A86:F86"/>
  </mergeCells>
  <printOptions horizontalCentered="1"/>
  <pageMargins left="0.24" right="0.24" top="0.7874015748031497" bottom="0.4330708661417323" header="0.31496062992125984" footer="0.2362204724409449"/>
  <pageSetup fitToHeight="2" horizontalDpi="600" verticalDpi="600" orientation="portrait" paperSize="9" scale="71" r:id="rId1"/>
  <headerFooter alignWithMargins="0">
    <oddHeader xml:space="preserve">&amp;C&amp;"Times New Roman CE,Félkövér"&amp;12BONYHÁDI GONDOZÁSI KÖZPONT FENNTARTÓJA
2014. ÉVI KÖLTSÉGVETÉSÉNEK ÖSSZEVONT MÉRLEGE&amp;R&amp;"Times New Roman CE,Félkövér dőlt" 1.1. melléklet </oddHeader>
  </headerFooter>
  <rowBreaks count="1" manualBreakCount="1">
    <brk id="8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43">
      <selection activeCell="D58" sqref="D58"/>
    </sheetView>
  </sheetViews>
  <sheetFormatPr defaultColWidth="10.28125" defaultRowHeight="15"/>
  <cols>
    <col min="1" max="1" width="57.57421875" style="343" customWidth="1"/>
    <col min="2" max="2" width="5.28125" style="344" customWidth="1"/>
    <col min="3" max="4" width="10.421875" style="343" customWidth="1"/>
    <col min="5" max="255" width="10.28125" style="343" customWidth="1"/>
    <col min="256" max="16384" width="57.57421875" style="343" customWidth="1"/>
  </cols>
  <sheetData>
    <row r="1" spans="1:4" ht="49.5" customHeight="1">
      <c r="A1" s="518" t="s">
        <v>466</v>
      </c>
      <c r="B1" s="519"/>
      <c r="C1" s="519"/>
      <c r="D1" s="519"/>
    </row>
    <row r="2" spans="3:4" ht="16.5" thickBot="1">
      <c r="C2" s="520" t="s">
        <v>467</v>
      </c>
      <c r="D2" s="520"/>
    </row>
    <row r="3" spans="1:4" ht="15.75" customHeight="1">
      <c r="A3" s="521" t="s">
        <v>468</v>
      </c>
      <c r="B3" s="524" t="s">
        <v>349</v>
      </c>
      <c r="C3" s="527" t="s">
        <v>469</v>
      </c>
      <c r="D3" s="527" t="s">
        <v>470</v>
      </c>
    </row>
    <row r="4" spans="1:4" ht="11.25" customHeight="1">
      <c r="A4" s="522"/>
      <c r="B4" s="525"/>
      <c r="C4" s="528"/>
      <c r="D4" s="528"/>
    </row>
    <row r="5" spans="1:4" ht="15.75">
      <c r="A5" s="523"/>
      <c r="B5" s="526"/>
      <c r="C5" s="529" t="s">
        <v>471</v>
      </c>
      <c r="D5" s="529"/>
    </row>
    <row r="6" spans="1:4" s="347" customFormat="1" ht="16.5" thickBot="1">
      <c r="A6" s="345" t="s">
        <v>472</v>
      </c>
      <c r="B6" s="346" t="s">
        <v>473</v>
      </c>
      <c r="C6" s="346" t="s">
        <v>474</v>
      </c>
      <c r="D6" s="346" t="s">
        <v>475</v>
      </c>
    </row>
    <row r="7" spans="1:4" s="351" customFormat="1" ht="15.75">
      <c r="A7" s="348" t="s">
        <v>476</v>
      </c>
      <c r="B7" s="349" t="s">
        <v>477</v>
      </c>
      <c r="C7" s="350">
        <v>75</v>
      </c>
      <c r="D7" s="350"/>
    </row>
    <row r="8" spans="1:4" s="351" customFormat="1" ht="15.75">
      <c r="A8" s="352" t="s">
        <v>478</v>
      </c>
      <c r="B8" s="353" t="s">
        <v>479</v>
      </c>
      <c r="C8" s="354">
        <f>+C9+C14+C19+C24+C29</f>
        <v>14890</v>
      </c>
      <c r="D8" s="354">
        <f>+D9+D14+D19+D24+D29</f>
        <v>1897</v>
      </c>
    </row>
    <row r="9" spans="1:4" s="351" customFormat="1" ht="15.75">
      <c r="A9" s="352" t="s">
        <v>480</v>
      </c>
      <c r="B9" s="353" t="s">
        <v>481</v>
      </c>
      <c r="C9" s="354">
        <f>+C10+C11+C12+C13</f>
        <v>0</v>
      </c>
      <c r="D9" s="354">
        <f>+D10+D11+D12+D13</f>
        <v>0</v>
      </c>
    </row>
    <row r="10" spans="1:4" s="351" customFormat="1" ht="15.75">
      <c r="A10" s="355" t="s">
        <v>482</v>
      </c>
      <c r="B10" s="353" t="s">
        <v>483</v>
      </c>
      <c r="C10" s="356"/>
      <c r="D10" s="356"/>
    </row>
    <row r="11" spans="1:4" s="351" customFormat="1" ht="26.25" customHeight="1">
      <c r="A11" s="355" t="s">
        <v>484</v>
      </c>
      <c r="B11" s="353" t="s">
        <v>485</v>
      </c>
      <c r="C11" s="357"/>
      <c r="D11" s="357"/>
    </row>
    <row r="12" spans="1:4" s="351" customFormat="1" ht="22.5">
      <c r="A12" s="355" t="s">
        <v>486</v>
      </c>
      <c r="B12" s="353" t="s">
        <v>487</v>
      </c>
      <c r="C12" s="357"/>
      <c r="D12" s="357"/>
    </row>
    <row r="13" spans="1:4" s="351" customFormat="1" ht="15.75">
      <c r="A13" s="355" t="s">
        <v>488</v>
      </c>
      <c r="B13" s="353" t="s">
        <v>489</v>
      </c>
      <c r="C13" s="357"/>
      <c r="D13" s="357"/>
    </row>
    <row r="14" spans="1:4" s="351" customFormat="1" ht="15.75">
      <c r="A14" s="352" t="s">
        <v>490</v>
      </c>
      <c r="B14" s="353" t="s">
        <v>491</v>
      </c>
      <c r="C14" s="358">
        <f>+C15+C16+C17+C18</f>
        <v>14890</v>
      </c>
      <c r="D14" s="358">
        <f>+D15+D16+D17+D18</f>
        <v>1897</v>
      </c>
    </row>
    <row r="15" spans="1:4" s="351" customFormat="1" ht="15.75">
      <c r="A15" s="355" t="s">
        <v>492</v>
      </c>
      <c r="B15" s="353" t="s">
        <v>493</v>
      </c>
      <c r="C15" s="357"/>
      <c r="D15" s="357"/>
    </row>
    <row r="16" spans="1:4" s="351" customFormat="1" ht="22.5">
      <c r="A16" s="355" t="s">
        <v>494</v>
      </c>
      <c r="B16" s="353" t="s">
        <v>32</v>
      </c>
      <c r="C16" s="357"/>
      <c r="D16" s="357"/>
    </row>
    <row r="17" spans="1:4" s="351" customFormat="1" ht="15.75">
      <c r="A17" s="355" t="s">
        <v>495</v>
      </c>
      <c r="B17" s="353" t="s">
        <v>229</v>
      </c>
      <c r="C17" s="357"/>
      <c r="D17" s="357"/>
    </row>
    <row r="18" spans="1:4" s="351" customFormat="1" ht="15.75">
      <c r="A18" s="355" t="s">
        <v>496</v>
      </c>
      <c r="B18" s="353" t="s">
        <v>230</v>
      </c>
      <c r="C18" s="357">
        <v>14890</v>
      </c>
      <c r="D18" s="357">
        <v>1897</v>
      </c>
    </row>
    <row r="19" spans="1:4" s="351" customFormat="1" ht="15.75">
      <c r="A19" s="352" t="s">
        <v>497</v>
      </c>
      <c r="B19" s="353" t="s">
        <v>231</v>
      </c>
      <c r="C19" s="358">
        <f>+C20+C21+C22+C23</f>
        <v>0</v>
      </c>
      <c r="D19" s="358">
        <f>+D20+D21+D22+D23</f>
        <v>0</v>
      </c>
    </row>
    <row r="20" spans="1:4" s="351" customFormat="1" ht="15.75">
      <c r="A20" s="355" t="s">
        <v>498</v>
      </c>
      <c r="B20" s="353" t="s">
        <v>234</v>
      </c>
      <c r="C20" s="357"/>
      <c r="D20" s="357"/>
    </row>
    <row r="21" spans="1:4" s="351" customFormat="1" ht="15.75">
      <c r="A21" s="355" t="s">
        <v>499</v>
      </c>
      <c r="B21" s="353" t="s">
        <v>237</v>
      </c>
      <c r="C21" s="357"/>
      <c r="D21" s="357"/>
    </row>
    <row r="22" spans="1:4" s="351" customFormat="1" ht="15.75">
      <c r="A22" s="355" t="s">
        <v>500</v>
      </c>
      <c r="B22" s="353" t="s">
        <v>240</v>
      </c>
      <c r="C22" s="357"/>
      <c r="D22" s="357"/>
    </row>
    <row r="23" spans="1:4" s="351" customFormat="1" ht="15.75">
      <c r="A23" s="355" t="s">
        <v>501</v>
      </c>
      <c r="B23" s="353" t="s">
        <v>243</v>
      </c>
      <c r="C23" s="357"/>
      <c r="D23" s="357"/>
    </row>
    <row r="24" spans="1:4" s="351" customFormat="1" ht="15.75">
      <c r="A24" s="352" t="s">
        <v>502</v>
      </c>
      <c r="B24" s="353" t="s">
        <v>246</v>
      </c>
      <c r="C24" s="358">
        <f>+C25+C26+C27+C28</f>
        <v>0</v>
      </c>
      <c r="D24" s="358">
        <f>+D25+D26+D27+D28</f>
        <v>0</v>
      </c>
    </row>
    <row r="25" spans="1:4" s="351" customFormat="1" ht="15.75">
      <c r="A25" s="355" t="s">
        <v>503</v>
      </c>
      <c r="B25" s="353" t="s">
        <v>249</v>
      </c>
      <c r="C25" s="357"/>
      <c r="D25" s="357"/>
    </row>
    <row r="26" spans="1:4" s="351" customFormat="1" ht="15.75">
      <c r="A26" s="355" t="s">
        <v>504</v>
      </c>
      <c r="B26" s="353" t="s">
        <v>252</v>
      </c>
      <c r="C26" s="357"/>
      <c r="D26" s="357"/>
    </row>
    <row r="27" spans="1:4" s="351" customFormat="1" ht="15.75">
      <c r="A27" s="355" t="s">
        <v>505</v>
      </c>
      <c r="B27" s="353" t="s">
        <v>255</v>
      </c>
      <c r="C27" s="357"/>
      <c r="D27" s="357"/>
    </row>
    <row r="28" spans="1:4" s="351" customFormat="1" ht="15.75">
      <c r="A28" s="355" t="s">
        <v>506</v>
      </c>
      <c r="B28" s="353" t="s">
        <v>257</v>
      </c>
      <c r="C28" s="357"/>
      <c r="D28" s="357"/>
    </row>
    <row r="29" spans="1:4" s="351" customFormat="1" ht="15.75">
      <c r="A29" s="352" t="s">
        <v>507</v>
      </c>
      <c r="B29" s="353" t="s">
        <v>260</v>
      </c>
      <c r="C29" s="358">
        <f>+C30+C31+C32+C33</f>
        <v>0</v>
      </c>
      <c r="D29" s="358">
        <f>+D30+D31+D32+D33</f>
        <v>0</v>
      </c>
    </row>
    <row r="30" spans="1:4" s="351" customFormat="1" ht="15.75">
      <c r="A30" s="355" t="s">
        <v>508</v>
      </c>
      <c r="B30" s="353" t="s">
        <v>263</v>
      </c>
      <c r="C30" s="357"/>
      <c r="D30" s="357"/>
    </row>
    <row r="31" spans="1:4" s="351" customFormat="1" ht="22.5">
      <c r="A31" s="355" t="s">
        <v>509</v>
      </c>
      <c r="B31" s="353" t="s">
        <v>266</v>
      </c>
      <c r="C31" s="357"/>
      <c r="D31" s="357"/>
    </row>
    <row r="32" spans="1:4" s="351" customFormat="1" ht="15.75">
      <c r="A32" s="355" t="s">
        <v>510</v>
      </c>
      <c r="B32" s="353" t="s">
        <v>295</v>
      </c>
      <c r="C32" s="357"/>
      <c r="D32" s="357"/>
    </row>
    <row r="33" spans="1:4" s="351" customFormat="1" ht="15.75">
      <c r="A33" s="355" t="s">
        <v>511</v>
      </c>
      <c r="B33" s="353" t="s">
        <v>298</v>
      </c>
      <c r="C33" s="357"/>
      <c r="D33" s="357"/>
    </row>
    <row r="34" spans="1:4" s="351" customFormat="1" ht="15.75">
      <c r="A34" s="352" t="s">
        <v>512</v>
      </c>
      <c r="B34" s="353" t="s">
        <v>299</v>
      </c>
      <c r="C34" s="358">
        <f>+C35+C40+C45</f>
        <v>0</v>
      </c>
      <c r="D34" s="358">
        <f>+D35+D40+D45</f>
        <v>0</v>
      </c>
    </row>
    <row r="35" spans="1:4" s="351" customFormat="1" ht="15.75">
      <c r="A35" s="352" t="s">
        <v>513</v>
      </c>
      <c r="B35" s="353" t="s">
        <v>302</v>
      </c>
      <c r="C35" s="358">
        <f>+C36+C37+C38+C39</f>
        <v>0</v>
      </c>
      <c r="D35" s="358">
        <f>+D36+D37+D38+D39</f>
        <v>0</v>
      </c>
    </row>
    <row r="36" spans="1:4" s="351" customFormat="1" ht="15.75">
      <c r="A36" s="355" t="s">
        <v>514</v>
      </c>
      <c r="B36" s="353" t="s">
        <v>388</v>
      </c>
      <c r="C36" s="357"/>
      <c r="D36" s="357"/>
    </row>
    <row r="37" spans="1:4" s="351" customFormat="1" ht="15.75">
      <c r="A37" s="355" t="s">
        <v>515</v>
      </c>
      <c r="B37" s="353" t="s">
        <v>389</v>
      </c>
      <c r="C37" s="357"/>
      <c r="D37" s="357"/>
    </row>
    <row r="38" spans="1:4" s="351" customFormat="1" ht="15.75">
      <c r="A38" s="355" t="s">
        <v>516</v>
      </c>
      <c r="B38" s="353" t="s">
        <v>517</v>
      </c>
      <c r="C38" s="357"/>
      <c r="D38" s="357"/>
    </row>
    <row r="39" spans="1:4" s="351" customFormat="1" ht="15.75">
      <c r="A39" s="355" t="s">
        <v>518</v>
      </c>
      <c r="B39" s="353" t="s">
        <v>519</v>
      </c>
      <c r="C39" s="357"/>
      <c r="D39" s="357"/>
    </row>
    <row r="40" spans="1:4" s="351" customFormat="1" ht="15.75">
      <c r="A40" s="352" t="s">
        <v>520</v>
      </c>
      <c r="B40" s="353" t="s">
        <v>521</v>
      </c>
      <c r="C40" s="358">
        <f>+C41+C42+C43+C44</f>
        <v>0</v>
      </c>
      <c r="D40" s="358">
        <f>+D41+D42+D43+D44</f>
        <v>0</v>
      </c>
    </row>
    <row r="41" spans="1:4" s="351" customFormat="1" ht="15.75">
      <c r="A41" s="355" t="s">
        <v>522</v>
      </c>
      <c r="B41" s="353" t="s">
        <v>523</v>
      </c>
      <c r="C41" s="357"/>
      <c r="D41" s="357"/>
    </row>
    <row r="42" spans="1:4" s="351" customFormat="1" ht="22.5">
      <c r="A42" s="355" t="s">
        <v>524</v>
      </c>
      <c r="B42" s="353" t="s">
        <v>525</v>
      </c>
      <c r="C42" s="357"/>
      <c r="D42" s="357"/>
    </row>
    <row r="43" spans="1:4" s="351" customFormat="1" ht="15.75">
      <c r="A43" s="355" t="s">
        <v>526</v>
      </c>
      <c r="B43" s="353" t="s">
        <v>527</v>
      </c>
      <c r="C43" s="357"/>
      <c r="D43" s="357"/>
    </row>
    <row r="44" spans="1:4" s="351" customFormat="1" ht="15.75">
      <c r="A44" s="355" t="s">
        <v>528</v>
      </c>
      <c r="B44" s="353" t="s">
        <v>529</v>
      </c>
      <c r="C44" s="357"/>
      <c r="D44" s="357"/>
    </row>
    <row r="45" spans="1:4" s="351" customFormat="1" ht="15.75">
      <c r="A45" s="352" t="s">
        <v>530</v>
      </c>
      <c r="B45" s="353" t="s">
        <v>531</v>
      </c>
      <c r="C45" s="358">
        <f>+C46+C47+C48+C49</f>
        <v>0</v>
      </c>
      <c r="D45" s="358">
        <f>+D46+D47+D48+D49</f>
        <v>0</v>
      </c>
    </row>
    <row r="46" spans="1:4" s="351" customFormat="1" ht="15.75">
      <c r="A46" s="355" t="s">
        <v>532</v>
      </c>
      <c r="B46" s="353" t="s">
        <v>533</v>
      </c>
      <c r="C46" s="357"/>
      <c r="D46" s="357"/>
    </row>
    <row r="47" spans="1:4" s="351" customFormat="1" ht="22.5">
      <c r="A47" s="355" t="s">
        <v>534</v>
      </c>
      <c r="B47" s="353" t="s">
        <v>535</v>
      </c>
      <c r="C47" s="357"/>
      <c r="D47" s="357"/>
    </row>
    <row r="48" spans="1:4" s="351" customFormat="1" ht="15.75">
      <c r="A48" s="355" t="s">
        <v>536</v>
      </c>
      <c r="B48" s="353" t="s">
        <v>537</v>
      </c>
      <c r="C48" s="357"/>
      <c r="D48" s="357"/>
    </row>
    <row r="49" spans="1:4" s="351" customFormat="1" ht="15.75">
      <c r="A49" s="355" t="s">
        <v>538</v>
      </c>
      <c r="B49" s="353" t="s">
        <v>539</v>
      </c>
      <c r="C49" s="357"/>
      <c r="D49" s="357"/>
    </row>
    <row r="50" spans="1:4" s="351" customFormat="1" ht="15.75">
      <c r="A50" s="352" t="s">
        <v>540</v>
      </c>
      <c r="B50" s="353" t="s">
        <v>541</v>
      </c>
      <c r="C50" s="357"/>
      <c r="D50" s="357"/>
    </row>
    <row r="51" spans="1:4" s="351" customFormat="1" ht="21">
      <c r="A51" s="352" t="s">
        <v>542</v>
      </c>
      <c r="B51" s="353" t="s">
        <v>543</v>
      </c>
      <c r="C51" s="358">
        <f>+C7+C8+C34+C50</f>
        <v>14965</v>
      </c>
      <c r="D51" s="358">
        <f>+D7+D8+D34+D50</f>
        <v>1897</v>
      </c>
    </row>
    <row r="52" spans="1:4" s="351" customFormat="1" ht="15.75">
      <c r="A52" s="352" t="s">
        <v>544</v>
      </c>
      <c r="B52" s="353" t="s">
        <v>545</v>
      </c>
      <c r="C52" s="357">
        <v>91</v>
      </c>
      <c r="D52" s="357">
        <v>91</v>
      </c>
    </row>
    <row r="53" spans="1:4" s="351" customFormat="1" ht="15.75">
      <c r="A53" s="352" t="s">
        <v>546</v>
      </c>
      <c r="B53" s="353" t="s">
        <v>547</v>
      </c>
      <c r="C53" s="357"/>
      <c r="D53" s="357"/>
    </row>
    <row r="54" spans="1:4" s="351" customFormat="1" ht="15.75">
      <c r="A54" s="352" t="s">
        <v>548</v>
      </c>
      <c r="B54" s="353" t="s">
        <v>549</v>
      </c>
      <c r="C54" s="358">
        <f>+C52+C53</f>
        <v>91</v>
      </c>
      <c r="D54" s="358">
        <f>+D52+D53</f>
        <v>91</v>
      </c>
    </row>
    <row r="55" spans="1:4" s="351" customFormat="1" ht="15.75">
      <c r="A55" s="352" t="s">
        <v>550</v>
      </c>
      <c r="B55" s="353" t="s">
        <v>551</v>
      </c>
      <c r="C55" s="357"/>
      <c r="D55" s="357"/>
    </row>
    <row r="56" spans="1:4" s="351" customFormat="1" ht="15.75">
      <c r="A56" s="352" t="s">
        <v>552</v>
      </c>
      <c r="B56" s="353" t="s">
        <v>553</v>
      </c>
      <c r="C56" s="357"/>
      <c r="D56" s="357"/>
    </row>
    <row r="57" spans="1:4" s="351" customFormat="1" ht="15.75">
      <c r="A57" s="352" t="s">
        <v>554</v>
      </c>
      <c r="B57" s="353" t="s">
        <v>555</v>
      </c>
      <c r="C57" s="357">
        <v>2445</v>
      </c>
      <c r="D57" s="357">
        <v>2445</v>
      </c>
    </row>
    <row r="58" spans="1:4" s="351" customFormat="1" ht="15.75">
      <c r="A58" s="352" t="s">
        <v>556</v>
      </c>
      <c r="B58" s="353" t="s">
        <v>557</v>
      </c>
      <c r="C58" s="357"/>
      <c r="D58" s="357"/>
    </row>
    <row r="59" spans="1:4" s="351" customFormat="1" ht="15.75">
      <c r="A59" s="352" t="s">
        <v>558</v>
      </c>
      <c r="B59" s="353" t="s">
        <v>559</v>
      </c>
      <c r="C59" s="358">
        <f>+C55+C56+C57+C58</f>
        <v>2445</v>
      </c>
      <c r="D59" s="358">
        <f>+D55+D56+D57+D58</f>
        <v>2445</v>
      </c>
    </row>
    <row r="60" spans="1:4" s="351" customFormat="1" ht="15.75">
      <c r="A60" s="352" t="s">
        <v>560</v>
      </c>
      <c r="B60" s="353" t="s">
        <v>561</v>
      </c>
      <c r="C60" s="357">
        <v>676</v>
      </c>
      <c r="D60" s="357">
        <v>676</v>
      </c>
    </row>
    <row r="61" spans="1:4" s="351" customFormat="1" ht="15.75">
      <c r="A61" s="352" t="s">
        <v>562</v>
      </c>
      <c r="B61" s="353" t="s">
        <v>563</v>
      </c>
      <c r="C61" s="357"/>
      <c r="D61" s="357"/>
    </row>
    <row r="62" spans="1:4" s="351" customFormat="1" ht="15.75">
      <c r="A62" s="352" t="s">
        <v>564</v>
      </c>
      <c r="B62" s="353" t="s">
        <v>565</v>
      </c>
      <c r="C62" s="357">
        <v>229</v>
      </c>
      <c r="D62" s="357">
        <v>229</v>
      </c>
    </row>
    <row r="63" spans="1:4" s="351" customFormat="1" ht="15.75">
      <c r="A63" s="352" t="s">
        <v>566</v>
      </c>
      <c r="B63" s="353" t="s">
        <v>567</v>
      </c>
      <c r="C63" s="358">
        <f>+C60+C61+C62</f>
        <v>905</v>
      </c>
      <c r="D63" s="358">
        <f>+D60+D61+D62</f>
        <v>905</v>
      </c>
    </row>
    <row r="64" spans="1:4" s="351" customFormat="1" ht="15.75">
      <c r="A64" s="352" t="s">
        <v>568</v>
      </c>
      <c r="B64" s="353" t="s">
        <v>569</v>
      </c>
      <c r="C64" s="358">
        <v>843</v>
      </c>
      <c r="D64" s="358">
        <v>843</v>
      </c>
    </row>
    <row r="65" spans="1:4" s="351" customFormat="1" ht="15.75">
      <c r="A65" s="352" t="s">
        <v>570</v>
      </c>
      <c r="B65" s="353" t="s">
        <v>571</v>
      </c>
      <c r="C65" s="357">
        <v>358</v>
      </c>
      <c r="D65" s="357">
        <v>358</v>
      </c>
    </row>
    <row r="66" spans="1:4" s="351" customFormat="1" ht="16.5" thickBot="1">
      <c r="A66" s="359" t="s">
        <v>572</v>
      </c>
      <c r="B66" s="360" t="s">
        <v>573</v>
      </c>
      <c r="C66" s="361">
        <f>+C51+C54+C59+C63+C64+C65</f>
        <v>19607</v>
      </c>
      <c r="D66" s="361">
        <f>+D51+D54+D59+D63+D64+D65</f>
        <v>6539</v>
      </c>
    </row>
    <row r="67" spans="1:4" ht="15.75">
      <c r="A67" s="362"/>
      <c r="C67" s="363"/>
      <c r="D67" s="363"/>
    </row>
    <row r="68" spans="1:4" ht="15.75">
      <c r="A68" s="362"/>
      <c r="C68" s="363"/>
      <c r="D68" s="363"/>
    </row>
    <row r="69" spans="1:4" ht="15.75">
      <c r="A69" s="364"/>
      <c r="C69" s="363"/>
      <c r="D69" s="363"/>
    </row>
    <row r="70" spans="1:4" ht="15.75">
      <c r="A70" s="517"/>
      <c r="B70" s="517"/>
      <c r="C70" s="517"/>
      <c r="D70" s="517"/>
    </row>
    <row r="71" spans="1:4" ht="15.75">
      <c r="A71" s="517"/>
      <c r="B71" s="517"/>
      <c r="C71" s="517"/>
      <c r="D71" s="517"/>
    </row>
  </sheetData>
  <sheetProtection/>
  <mergeCells count="9">
    <mergeCell ref="A70:D70"/>
    <mergeCell ref="A71:D71"/>
    <mergeCell ref="A1:D1"/>
    <mergeCell ref="C2:D2"/>
    <mergeCell ref="A3:A5"/>
    <mergeCell ref="B3:B5"/>
    <mergeCell ref="C3:C4"/>
    <mergeCell ref="D3:D4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&amp;R&amp;"Times New Roman,Félkövér dőlt"&amp;12 7.A.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61.00390625" style="366" customWidth="1"/>
    <col min="2" max="2" width="5.28125" style="380" customWidth="1"/>
    <col min="3" max="3" width="15.421875" style="365" customWidth="1"/>
    <col min="4" max="16384" width="9.140625" style="365" customWidth="1"/>
  </cols>
  <sheetData>
    <row r="1" spans="1:3" ht="32.25" customHeight="1">
      <c r="A1" s="531" t="s">
        <v>574</v>
      </c>
      <c r="B1" s="531"/>
      <c r="C1" s="531"/>
    </row>
    <row r="2" spans="1:3" ht="15.75">
      <c r="A2" s="532" t="s">
        <v>575</v>
      </c>
      <c r="B2" s="532"/>
      <c r="C2" s="532"/>
    </row>
    <row r="4" spans="2:3" ht="13.5" thickBot="1">
      <c r="B4" s="533" t="s">
        <v>467</v>
      </c>
      <c r="C4" s="533"/>
    </row>
    <row r="5" spans="1:3" s="367" customFormat="1" ht="31.5" customHeight="1">
      <c r="A5" s="534" t="s">
        <v>576</v>
      </c>
      <c r="B5" s="536" t="s">
        <v>349</v>
      </c>
      <c r="C5" s="538" t="s">
        <v>577</v>
      </c>
    </row>
    <row r="6" spans="1:3" s="367" customFormat="1" ht="12.75">
      <c r="A6" s="535"/>
      <c r="B6" s="537"/>
      <c r="C6" s="539"/>
    </row>
    <row r="7" spans="1:3" s="371" customFormat="1" ht="13.5" thickBot="1">
      <c r="A7" s="368" t="s">
        <v>578</v>
      </c>
      <c r="B7" s="369" t="s">
        <v>473</v>
      </c>
      <c r="C7" s="370" t="s">
        <v>474</v>
      </c>
    </row>
    <row r="8" spans="1:3" ht="15.75" customHeight="1">
      <c r="A8" s="348" t="s">
        <v>579</v>
      </c>
      <c r="B8" s="349" t="s">
        <v>477</v>
      </c>
      <c r="C8" s="381">
        <v>14427</v>
      </c>
    </row>
    <row r="9" spans="1:3" ht="15.75" customHeight="1">
      <c r="A9" s="352" t="s">
        <v>580</v>
      </c>
      <c r="B9" s="353" t="s">
        <v>479</v>
      </c>
      <c r="C9" s="372">
        <v>0</v>
      </c>
    </row>
    <row r="10" spans="1:3" ht="15.75" customHeight="1">
      <c r="A10" s="352" t="s">
        <v>581</v>
      </c>
      <c r="B10" s="353" t="s">
        <v>481</v>
      </c>
      <c r="C10" s="372">
        <v>2383</v>
      </c>
    </row>
    <row r="11" spans="1:3" ht="15.75" customHeight="1">
      <c r="A11" s="352" t="s">
        <v>582</v>
      </c>
      <c r="B11" s="353" t="s">
        <v>483</v>
      </c>
      <c r="C11" s="373">
        <v>-9763</v>
      </c>
    </row>
    <row r="12" spans="1:3" ht="15.75" customHeight="1">
      <c r="A12" s="352" t="s">
        <v>583</v>
      </c>
      <c r="B12" s="353" t="s">
        <v>485</v>
      </c>
      <c r="C12" s="373">
        <v>0</v>
      </c>
    </row>
    <row r="13" spans="1:3" ht="15.75" customHeight="1">
      <c r="A13" s="352" t="s">
        <v>584</v>
      </c>
      <c r="B13" s="353" t="s">
        <v>487</v>
      </c>
      <c r="C13" s="373">
        <v>-12264</v>
      </c>
    </row>
    <row r="14" spans="1:3" ht="15.75" customHeight="1">
      <c r="A14" s="352" t="s">
        <v>585</v>
      </c>
      <c r="B14" s="353" t="s">
        <v>489</v>
      </c>
      <c r="C14" s="374">
        <f>+C8+C9+C10+C11+C12+C13</f>
        <v>-5217</v>
      </c>
    </row>
    <row r="15" spans="1:3" ht="15.75" customHeight="1">
      <c r="A15" s="352" t="s">
        <v>586</v>
      </c>
      <c r="B15" s="353" t="s">
        <v>491</v>
      </c>
      <c r="C15" s="375">
        <v>0</v>
      </c>
    </row>
    <row r="16" spans="1:3" ht="15.75" customHeight="1">
      <c r="A16" s="352" t="s">
        <v>587</v>
      </c>
      <c r="B16" s="353" t="s">
        <v>493</v>
      </c>
      <c r="C16" s="373">
        <v>270</v>
      </c>
    </row>
    <row r="17" spans="1:3" ht="15.75" customHeight="1">
      <c r="A17" s="352" t="s">
        <v>588</v>
      </c>
      <c r="B17" s="353" t="s">
        <v>32</v>
      </c>
      <c r="C17" s="373"/>
    </row>
    <row r="18" spans="1:3" ht="15.75" customHeight="1">
      <c r="A18" s="352" t="s">
        <v>589</v>
      </c>
      <c r="B18" s="353" t="s">
        <v>229</v>
      </c>
      <c r="C18" s="374">
        <f>+C15+C16+C17</f>
        <v>270</v>
      </c>
    </row>
    <row r="19" spans="1:3" ht="15.75" customHeight="1">
      <c r="A19" s="352" t="s">
        <v>591</v>
      </c>
      <c r="B19" s="353" t="s">
        <v>230</v>
      </c>
      <c r="C19" s="374">
        <v>1052</v>
      </c>
    </row>
    <row r="20" spans="1:3" s="376" customFormat="1" ht="15.75" customHeight="1">
      <c r="A20" s="352" t="s">
        <v>592</v>
      </c>
      <c r="B20" s="353" t="s">
        <v>231</v>
      </c>
      <c r="C20" s="373"/>
    </row>
    <row r="21" spans="1:3" ht="15.75" customHeight="1">
      <c r="A21" s="352" t="s">
        <v>593</v>
      </c>
      <c r="B21" s="353" t="s">
        <v>234</v>
      </c>
      <c r="C21" s="373">
        <v>10434</v>
      </c>
    </row>
    <row r="22" spans="1:3" ht="15.75" customHeight="1" thickBot="1">
      <c r="A22" s="377" t="s">
        <v>590</v>
      </c>
      <c r="B22" s="360" t="s">
        <v>237</v>
      </c>
      <c r="C22" s="378">
        <f>+C14+C18+C20+C21+C19</f>
        <v>6539</v>
      </c>
    </row>
    <row r="23" spans="1:5" ht="15.75">
      <c r="A23" s="362"/>
      <c r="B23" s="364"/>
      <c r="C23" s="363"/>
      <c r="D23" s="363"/>
      <c r="E23" s="363"/>
    </row>
    <row r="24" spans="1:5" ht="15.75">
      <c r="A24" s="362"/>
      <c r="B24" s="364"/>
      <c r="C24" s="363"/>
      <c r="D24" s="363"/>
      <c r="E24" s="363"/>
    </row>
    <row r="25" spans="1:5" ht="15.75">
      <c r="A25" s="364"/>
      <c r="B25" s="364"/>
      <c r="C25" s="363"/>
      <c r="D25" s="363"/>
      <c r="E25" s="363"/>
    </row>
    <row r="26" spans="1:5" ht="15.75">
      <c r="A26" s="530"/>
      <c r="B26" s="530"/>
      <c r="C26" s="530"/>
      <c r="D26" s="379"/>
      <c r="E26" s="379"/>
    </row>
    <row r="27" spans="1:5" ht="15.75">
      <c r="A27" s="530"/>
      <c r="B27" s="530"/>
      <c r="C27" s="530"/>
      <c r="D27" s="379"/>
      <c r="E27" s="379"/>
    </row>
  </sheetData>
  <sheetProtection/>
  <mergeCells count="8">
    <mergeCell ref="A26:C26"/>
    <mergeCell ref="A27:C27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dőlt"7.B. 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.8515625" style="382" customWidth="1"/>
    <col min="2" max="2" width="30.8515625" style="383" customWidth="1"/>
    <col min="3" max="3" width="14.57421875" style="383" customWidth="1"/>
    <col min="4" max="9" width="11.00390625" style="383" customWidth="1"/>
    <col min="10" max="10" width="11.8515625" style="383" customWidth="1"/>
    <col min="11" max="16384" width="9.140625" style="383" customWidth="1"/>
  </cols>
  <sheetData>
    <row r="1" ht="14.25" thickBot="1">
      <c r="J1" s="384" t="s">
        <v>221</v>
      </c>
    </row>
    <row r="2" spans="1:10" s="388" customFormat="1" ht="26.25" customHeight="1">
      <c r="A2" s="542" t="s">
        <v>79</v>
      </c>
      <c r="B2" s="544" t="s">
        <v>594</v>
      </c>
      <c r="C2" s="544" t="s">
        <v>595</v>
      </c>
      <c r="D2" s="544" t="s">
        <v>596</v>
      </c>
      <c r="E2" s="544" t="s">
        <v>597</v>
      </c>
      <c r="F2" s="385" t="s">
        <v>598</v>
      </c>
      <c r="G2" s="386"/>
      <c r="H2" s="386"/>
      <c r="I2" s="387"/>
      <c r="J2" s="540" t="s">
        <v>599</v>
      </c>
    </row>
    <row r="3" spans="1:10" s="392" customFormat="1" ht="32.25" customHeight="1" thickBot="1">
      <c r="A3" s="543"/>
      <c r="B3" s="545"/>
      <c r="C3" s="545"/>
      <c r="D3" s="546"/>
      <c r="E3" s="546"/>
      <c r="F3" s="389" t="s">
        <v>600</v>
      </c>
      <c r="G3" s="390" t="s">
        <v>601</v>
      </c>
      <c r="H3" s="390" t="s">
        <v>602</v>
      </c>
      <c r="I3" s="391" t="s">
        <v>603</v>
      </c>
      <c r="J3" s="541"/>
    </row>
    <row r="4" spans="1:10" s="397" customFormat="1" ht="13.5" customHeight="1" thickBot="1">
      <c r="A4" s="393">
        <v>1</v>
      </c>
      <c r="B4" s="394">
        <v>2</v>
      </c>
      <c r="C4" s="395">
        <v>3</v>
      </c>
      <c r="D4" s="395">
        <v>4</v>
      </c>
      <c r="E4" s="395">
        <v>5</v>
      </c>
      <c r="F4" s="395">
        <v>6</v>
      </c>
      <c r="G4" s="395">
        <v>7</v>
      </c>
      <c r="H4" s="395">
        <v>8</v>
      </c>
      <c r="I4" s="395">
        <v>9</v>
      </c>
      <c r="J4" s="396" t="s">
        <v>604</v>
      </c>
    </row>
    <row r="5" spans="1:10" ht="33.75" customHeight="1">
      <c r="A5" s="398" t="s">
        <v>1</v>
      </c>
      <c r="B5" s="399" t="s">
        <v>605</v>
      </c>
      <c r="C5" s="400"/>
      <c r="D5" s="401">
        <f aca="true" t="shared" si="0" ref="D5:I5">SUM(D6:D7)</f>
        <v>0</v>
      </c>
      <c r="E5" s="401">
        <f t="shared" si="0"/>
        <v>0</v>
      </c>
      <c r="F5" s="401">
        <f t="shared" si="0"/>
        <v>0</v>
      </c>
      <c r="G5" s="401">
        <f t="shared" si="0"/>
        <v>0</v>
      </c>
      <c r="H5" s="401">
        <f t="shared" si="0"/>
        <v>0</v>
      </c>
      <c r="I5" s="402">
        <f t="shared" si="0"/>
        <v>0</v>
      </c>
      <c r="J5" s="403">
        <f aca="true" t="shared" si="1" ref="J5:J17">SUM(F5:I5)</f>
        <v>0</v>
      </c>
    </row>
    <row r="6" spans="1:10" ht="21" customHeight="1">
      <c r="A6" s="404" t="s">
        <v>7</v>
      </c>
      <c r="B6" s="405" t="s">
        <v>606</v>
      </c>
      <c r="C6" s="406"/>
      <c r="D6" s="407"/>
      <c r="E6" s="407"/>
      <c r="F6" s="407"/>
      <c r="G6" s="407"/>
      <c r="H6" s="407"/>
      <c r="I6" s="408"/>
      <c r="J6" s="409">
        <f t="shared" si="1"/>
        <v>0</v>
      </c>
    </row>
    <row r="7" spans="1:10" ht="21" customHeight="1">
      <c r="A7" s="404" t="s">
        <v>13</v>
      </c>
      <c r="B7" s="405" t="s">
        <v>606</v>
      </c>
      <c r="C7" s="406"/>
      <c r="D7" s="407"/>
      <c r="E7" s="407"/>
      <c r="F7" s="407"/>
      <c r="G7" s="407"/>
      <c r="H7" s="407"/>
      <c r="I7" s="408"/>
      <c r="J7" s="409">
        <f t="shared" si="1"/>
        <v>0</v>
      </c>
    </row>
    <row r="8" spans="1:10" ht="36" customHeight="1">
      <c r="A8" s="404" t="s">
        <v>15</v>
      </c>
      <c r="B8" s="410" t="s">
        <v>607</v>
      </c>
      <c r="C8" s="411"/>
      <c r="D8" s="412">
        <f aca="true" t="shared" si="2" ref="D8:I8">SUM(D9:D10)</f>
        <v>0</v>
      </c>
      <c r="E8" s="412">
        <f t="shared" si="2"/>
        <v>0</v>
      </c>
      <c r="F8" s="412">
        <f t="shared" si="2"/>
        <v>0</v>
      </c>
      <c r="G8" s="412">
        <f t="shared" si="2"/>
        <v>0</v>
      </c>
      <c r="H8" s="412">
        <f t="shared" si="2"/>
        <v>0</v>
      </c>
      <c r="I8" s="413">
        <f t="shared" si="2"/>
        <v>0</v>
      </c>
      <c r="J8" s="414">
        <f t="shared" si="1"/>
        <v>0</v>
      </c>
    </row>
    <row r="9" spans="1:10" ht="21" customHeight="1">
      <c r="A9" s="404" t="s">
        <v>19</v>
      </c>
      <c r="B9" s="405" t="s">
        <v>606</v>
      </c>
      <c r="C9" s="406"/>
      <c r="D9" s="407"/>
      <c r="E9" s="407"/>
      <c r="F9" s="407"/>
      <c r="G9" s="407"/>
      <c r="H9" s="407"/>
      <c r="I9" s="408"/>
      <c r="J9" s="409">
        <f t="shared" si="1"/>
        <v>0</v>
      </c>
    </row>
    <row r="10" spans="1:10" ht="18" customHeight="1">
      <c r="A10" s="404" t="s">
        <v>26</v>
      </c>
      <c r="B10" s="405"/>
      <c r="C10" s="406"/>
      <c r="D10" s="407"/>
      <c r="E10" s="407"/>
      <c r="F10" s="407"/>
      <c r="G10" s="407"/>
      <c r="H10" s="407"/>
      <c r="I10" s="408"/>
      <c r="J10" s="409">
        <f t="shared" si="1"/>
        <v>0</v>
      </c>
    </row>
    <row r="11" spans="1:10" ht="21" customHeight="1">
      <c r="A11" s="404" t="s">
        <v>28</v>
      </c>
      <c r="B11" s="415" t="s">
        <v>608</v>
      </c>
      <c r="C11" s="411"/>
      <c r="D11" s="412">
        <f aca="true" t="shared" si="3" ref="D11:I11">SUM(D12:D12)</f>
        <v>0</v>
      </c>
      <c r="E11" s="412">
        <f t="shared" si="3"/>
        <v>0</v>
      </c>
      <c r="F11" s="412">
        <f t="shared" si="3"/>
        <v>0</v>
      </c>
      <c r="G11" s="412">
        <f t="shared" si="3"/>
        <v>0</v>
      </c>
      <c r="H11" s="412">
        <f t="shared" si="3"/>
        <v>0</v>
      </c>
      <c r="I11" s="413">
        <f t="shared" si="3"/>
        <v>0</v>
      </c>
      <c r="J11" s="414">
        <f t="shared" si="1"/>
        <v>0</v>
      </c>
    </row>
    <row r="12" spans="1:10" ht="21" customHeight="1">
      <c r="A12" s="404" t="s">
        <v>29</v>
      </c>
      <c r="B12" s="405" t="s">
        <v>606</v>
      </c>
      <c r="C12" s="406"/>
      <c r="D12" s="407"/>
      <c r="E12" s="407"/>
      <c r="F12" s="407"/>
      <c r="G12" s="407"/>
      <c r="H12" s="407"/>
      <c r="I12" s="408"/>
      <c r="J12" s="409">
        <f t="shared" si="1"/>
        <v>0</v>
      </c>
    </row>
    <row r="13" spans="1:10" ht="21" customHeight="1">
      <c r="A13" s="404" t="s">
        <v>30</v>
      </c>
      <c r="B13" s="415"/>
      <c r="C13" s="411"/>
      <c r="D13" s="412">
        <f aca="true" t="shared" si="4" ref="D13:I13">SUM(D14:D14)</f>
        <v>0</v>
      </c>
      <c r="E13" s="412">
        <f t="shared" si="4"/>
        <v>0</v>
      </c>
      <c r="F13" s="412">
        <f t="shared" si="4"/>
        <v>0</v>
      </c>
      <c r="G13" s="412">
        <f t="shared" si="4"/>
        <v>0</v>
      </c>
      <c r="H13" s="412">
        <f t="shared" si="4"/>
        <v>0</v>
      </c>
      <c r="I13" s="413">
        <f t="shared" si="4"/>
        <v>0</v>
      </c>
      <c r="J13" s="414">
        <f t="shared" si="1"/>
        <v>0</v>
      </c>
    </row>
    <row r="14" spans="1:10" ht="21" customHeight="1">
      <c r="A14" s="404" t="s">
        <v>32</v>
      </c>
      <c r="B14" s="405" t="s">
        <v>606</v>
      </c>
      <c r="C14" s="406"/>
      <c r="D14" s="407"/>
      <c r="E14" s="407"/>
      <c r="F14" s="407"/>
      <c r="G14" s="407"/>
      <c r="H14" s="407"/>
      <c r="I14" s="408"/>
      <c r="J14" s="409">
        <f t="shared" si="1"/>
        <v>0</v>
      </c>
    </row>
    <row r="15" spans="1:10" ht="21" customHeight="1">
      <c r="A15" s="416" t="s">
        <v>229</v>
      </c>
      <c r="B15" s="417"/>
      <c r="C15" s="418"/>
      <c r="D15" s="419">
        <f aca="true" t="shared" si="5" ref="D15:I15">SUM(D16:D17)</f>
        <v>0</v>
      </c>
      <c r="E15" s="419">
        <f t="shared" si="5"/>
        <v>0</v>
      </c>
      <c r="F15" s="419">
        <f t="shared" si="5"/>
        <v>0</v>
      </c>
      <c r="G15" s="419">
        <f t="shared" si="5"/>
        <v>0</v>
      </c>
      <c r="H15" s="419">
        <f t="shared" si="5"/>
        <v>0</v>
      </c>
      <c r="I15" s="420">
        <f t="shared" si="5"/>
        <v>0</v>
      </c>
      <c r="J15" s="414">
        <f t="shared" si="1"/>
        <v>0</v>
      </c>
    </row>
    <row r="16" spans="1:10" ht="21" customHeight="1">
      <c r="A16" s="416" t="s">
        <v>230</v>
      </c>
      <c r="B16" s="405" t="s">
        <v>606</v>
      </c>
      <c r="C16" s="406"/>
      <c r="D16" s="407"/>
      <c r="E16" s="407"/>
      <c r="F16" s="407"/>
      <c r="G16" s="407"/>
      <c r="H16" s="407"/>
      <c r="I16" s="408"/>
      <c r="J16" s="409">
        <f t="shared" si="1"/>
        <v>0</v>
      </c>
    </row>
    <row r="17" spans="1:10" ht="21" customHeight="1" thickBot="1">
      <c r="A17" s="416" t="s">
        <v>231</v>
      </c>
      <c r="B17" s="405" t="s">
        <v>606</v>
      </c>
      <c r="C17" s="421"/>
      <c r="D17" s="422"/>
      <c r="E17" s="422"/>
      <c r="F17" s="422"/>
      <c r="G17" s="422"/>
      <c r="H17" s="422"/>
      <c r="I17" s="423"/>
      <c r="J17" s="409">
        <f t="shared" si="1"/>
        <v>0</v>
      </c>
    </row>
    <row r="18" spans="1:10" ht="21" customHeight="1" thickBot="1">
      <c r="A18" s="424" t="s">
        <v>234</v>
      </c>
      <c r="B18" s="425" t="s">
        <v>609</v>
      </c>
      <c r="C18" s="426"/>
      <c r="D18" s="427">
        <f aca="true" t="shared" si="6" ref="D18:J18">D5+D8+D11+D13+D15</f>
        <v>0</v>
      </c>
      <c r="E18" s="427">
        <f t="shared" si="6"/>
        <v>0</v>
      </c>
      <c r="F18" s="427">
        <f t="shared" si="6"/>
        <v>0</v>
      </c>
      <c r="G18" s="427">
        <f t="shared" si="6"/>
        <v>0</v>
      </c>
      <c r="H18" s="427">
        <f t="shared" si="6"/>
        <v>0</v>
      </c>
      <c r="I18" s="428">
        <f t="shared" si="6"/>
        <v>0</v>
      </c>
      <c r="J18" s="429">
        <f t="shared" si="6"/>
        <v>0</v>
      </c>
    </row>
  </sheetData>
  <sheetProtection sheet="1"/>
  <mergeCells count="6">
    <mergeCell ref="J2:J3"/>
    <mergeCell ref="A2:A3"/>
    <mergeCell ref="B2:B3"/>
    <mergeCell ref="C2:C3"/>
    <mergeCell ref="D2:D3"/>
    <mergeCell ref="E2:E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dőlt"8. 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.00390625" style="459" customWidth="1"/>
    <col min="2" max="2" width="47.8515625" style="443" customWidth="1"/>
    <col min="3" max="4" width="12.7109375" style="443" customWidth="1"/>
    <col min="5" max="16384" width="9.140625" style="443" customWidth="1"/>
  </cols>
  <sheetData>
    <row r="1" spans="1:4" s="431" customFormat="1" ht="15.75" thickBot="1">
      <c r="A1" s="430"/>
      <c r="D1" s="384" t="s">
        <v>221</v>
      </c>
    </row>
    <row r="2" spans="1:4" s="435" customFormat="1" ht="48" customHeight="1" thickBot="1">
      <c r="A2" s="432" t="s">
        <v>458</v>
      </c>
      <c r="B2" s="433" t="s">
        <v>80</v>
      </c>
      <c r="C2" s="433" t="s">
        <v>610</v>
      </c>
      <c r="D2" s="434" t="s">
        <v>611</v>
      </c>
    </row>
    <row r="3" spans="1:4" s="435" customFormat="1" ht="13.5" customHeight="1" thickBot="1">
      <c r="A3" s="436">
        <v>1</v>
      </c>
      <c r="B3" s="437">
        <v>2</v>
      </c>
      <c r="C3" s="437">
        <v>3</v>
      </c>
      <c r="D3" s="438">
        <v>4</v>
      </c>
    </row>
    <row r="4" spans="1:4" ht="18" customHeight="1">
      <c r="A4" s="439" t="s">
        <v>1</v>
      </c>
      <c r="B4" s="440" t="s">
        <v>612</v>
      </c>
      <c r="C4" s="441"/>
      <c r="D4" s="442"/>
    </row>
    <row r="5" spans="1:4" ht="18" customHeight="1">
      <c r="A5" s="444" t="s">
        <v>7</v>
      </c>
      <c r="B5" s="445" t="s">
        <v>613</v>
      </c>
      <c r="C5" s="446"/>
      <c r="D5" s="447"/>
    </row>
    <row r="6" spans="1:4" ht="18" customHeight="1">
      <c r="A6" s="444" t="s">
        <v>13</v>
      </c>
      <c r="B6" s="445" t="s">
        <v>614</v>
      </c>
      <c r="C6" s="446"/>
      <c r="D6" s="447"/>
    </row>
    <row r="7" spans="1:4" ht="18" customHeight="1">
      <c r="A7" s="444" t="s">
        <v>15</v>
      </c>
      <c r="B7" s="445" t="s">
        <v>615</v>
      </c>
      <c r="C7" s="446"/>
      <c r="D7" s="447"/>
    </row>
    <row r="8" spans="1:4" ht="18" customHeight="1">
      <c r="A8" s="448" t="s">
        <v>19</v>
      </c>
      <c r="B8" s="445" t="s">
        <v>616</v>
      </c>
      <c r="C8" s="446"/>
      <c r="D8" s="447"/>
    </row>
    <row r="9" spans="1:4" ht="18" customHeight="1">
      <c r="A9" s="444" t="s">
        <v>26</v>
      </c>
      <c r="B9" s="445"/>
      <c r="C9" s="446"/>
      <c r="D9" s="447"/>
    </row>
    <row r="10" spans="1:4" ht="18" customHeight="1">
      <c r="A10" s="448" t="s">
        <v>28</v>
      </c>
      <c r="B10" s="445"/>
      <c r="C10" s="446"/>
      <c r="D10" s="447"/>
    </row>
    <row r="11" spans="1:4" ht="18" customHeight="1">
      <c r="A11" s="444" t="s">
        <v>29</v>
      </c>
      <c r="B11" s="445"/>
      <c r="C11" s="446"/>
      <c r="D11" s="447"/>
    </row>
    <row r="12" spans="1:4" ht="18" customHeight="1">
      <c r="A12" s="448" t="s">
        <v>30</v>
      </c>
      <c r="B12" s="445"/>
      <c r="C12" s="446"/>
      <c r="D12" s="447"/>
    </row>
    <row r="13" spans="1:4" ht="18" customHeight="1">
      <c r="A13" s="444" t="s">
        <v>32</v>
      </c>
      <c r="B13" s="445"/>
      <c r="C13" s="446"/>
      <c r="D13" s="447"/>
    </row>
    <row r="14" spans="1:4" ht="18" customHeight="1">
      <c r="A14" s="448" t="s">
        <v>229</v>
      </c>
      <c r="B14" s="445"/>
      <c r="C14" s="446"/>
      <c r="D14" s="447"/>
    </row>
    <row r="15" spans="1:4" ht="18" customHeight="1">
      <c r="A15" s="444" t="s">
        <v>230</v>
      </c>
      <c r="B15" s="445"/>
      <c r="C15" s="446"/>
      <c r="D15" s="447"/>
    </row>
    <row r="16" spans="1:4" ht="18" customHeight="1">
      <c r="A16" s="448" t="s">
        <v>231</v>
      </c>
      <c r="B16" s="445"/>
      <c r="C16" s="446"/>
      <c r="D16" s="447"/>
    </row>
    <row r="17" spans="1:4" ht="18" customHeight="1">
      <c r="A17" s="444" t="s">
        <v>234</v>
      </c>
      <c r="B17" s="449"/>
      <c r="C17" s="446"/>
      <c r="D17" s="447"/>
    </row>
    <row r="18" spans="1:4" ht="18" customHeight="1">
      <c r="A18" s="448" t="s">
        <v>237</v>
      </c>
      <c r="B18" s="445"/>
      <c r="C18" s="446"/>
      <c r="D18" s="447"/>
    </row>
    <row r="19" spans="1:4" ht="18" customHeight="1">
      <c r="A19" s="444" t="s">
        <v>240</v>
      </c>
      <c r="B19" s="445"/>
      <c r="C19" s="446"/>
      <c r="D19" s="447"/>
    </row>
    <row r="20" spans="1:4" ht="18" customHeight="1">
      <c r="A20" s="448" t="s">
        <v>243</v>
      </c>
      <c r="B20" s="445"/>
      <c r="C20" s="446"/>
      <c r="D20" s="447"/>
    </row>
    <row r="21" spans="1:4" ht="18" customHeight="1">
      <c r="A21" s="444" t="s">
        <v>246</v>
      </c>
      <c r="B21" s="445"/>
      <c r="C21" s="446"/>
      <c r="D21" s="447"/>
    </row>
    <row r="22" spans="1:4" ht="18" customHeight="1">
      <c r="A22" s="448" t="s">
        <v>249</v>
      </c>
      <c r="B22" s="445"/>
      <c r="C22" s="446"/>
      <c r="D22" s="447"/>
    </row>
    <row r="23" spans="1:4" ht="18" customHeight="1">
      <c r="A23" s="444" t="s">
        <v>252</v>
      </c>
      <c r="B23" s="445"/>
      <c r="C23" s="446"/>
      <c r="D23" s="447"/>
    </row>
    <row r="24" spans="1:4" ht="18" customHeight="1">
      <c r="A24" s="448" t="s">
        <v>255</v>
      </c>
      <c r="B24" s="445"/>
      <c r="C24" s="446"/>
      <c r="D24" s="447"/>
    </row>
    <row r="25" spans="1:4" ht="18" customHeight="1">
      <c r="A25" s="444" t="s">
        <v>257</v>
      </c>
      <c r="B25" s="445"/>
      <c r="C25" s="446"/>
      <c r="D25" s="447"/>
    </row>
    <row r="26" spans="1:4" ht="18" customHeight="1">
      <c r="A26" s="448" t="s">
        <v>260</v>
      </c>
      <c r="B26" s="445"/>
      <c r="C26" s="446"/>
      <c r="D26" s="447"/>
    </row>
    <row r="27" spans="1:4" ht="18" customHeight="1">
      <c r="A27" s="444" t="s">
        <v>263</v>
      </c>
      <c r="B27" s="445"/>
      <c r="C27" s="446"/>
      <c r="D27" s="447"/>
    </row>
    <row r="28" spans="1:4" ht="18" customHeight="1">
      <c r="A28" s="448" t="s">
        <v>266</v>
      </c>
      <c r="B28" s="445"/>
      <c r="C28" s="446"/>
      <c r="D28" s="447"/>
    </row>
    <row r="29" spans="1:4" ht="18" customHeight="1" thickBot="1">
      <c r="A29" s="450" t="s">
        <v>295</v>
      </c>
      <c r="B29" s="451"/>
      <c r="C29" s="452"/>
      <c r="D29" s="453"/>
    </row>
    <row r="30" spans="1:4" ht="18" customHeight="1" thickBot="1">
      <c r="A30" s="454" t="s">
        <v>298</v>
      </c>
      <c r="B30" s="455" t="s">
        <v>352</v>
      </c>
      <c r="C30" s="456">
        <f>SUM(C4:C29)</f>
        <v>0</v>
      </c>
      <c r="D30" s="457">
        <f>SUM(D4:D29)</f>
        <v>0</v>
      </c>
    </row>
    <row r="31" spans="1:4" ht="25.5" customHeight="1">
      <c r="A31" s="458"/>
      <c r="B31" s="547"/>
      <c r="C31" s="547"/>
      <c r="D31" s="547"/>
    </row>
  </sheetData>
  <sheetProtection sheet="1"/>
  <mergeCells count="1">
    <mergeCell ref="B31:D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 társulás által adott közvetett támogatások
(kedvezmények)
&amp;R&amp;"Times New Roman CE,Dőlt"9.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4.7109375" style="319" customWidth="1"/>
    <col min="2" max="2" width="33.7109375" style="319" customWidth="1"/>
    <col min="3" max="8" width="11.8515625" style="319" customWidth="1"/>
    <col min="9" max="9" width="13.00390625" style="319" customWidth="1"/>
    <col min="10" max="16384" width="9.140625" style="319" customWidth="1"/>
  </cols>
  <sheetData>
    <row r="1" spans="1:9" ht="34.5" customHeight="1">
      <c r="A1" s="558" t="s">
        <v>617</v>
      </c>
      <c r="B1" s="559"/>
      <c r="C1" s="559"/>
      <c r="D1" s="559"/>
      <c r="E1" s="559"/>
      <c r="F1" s="559"/>
      <c r="G1" s="559"/>
      <c r="H1" s="559"/>
      <c r="I1" s="559"/>
    </row>
    <row r="2" spans="8:9" ht="14.25" thickBot="1">
      <c r="H2" s="560" t="s">
        <v>618</v>
      </c>
      <c r="I2" s="560"/>
    </row>
    <row r="3" spans="1:9" ht="13.5" thickBot="1">
      <c r="A3" s="561" t="s">
        <v>458</v>
      </c>
      <c r="B3" s="563" t="s">
        <v>619</v>
      </c>
      <c r="C3" s="565" t="s">
        <v>620</v>
      </c>
      <c r="D3" s="567" t="s">
        <v>621</v>
      </c>
      <c r="E3" s="568"/>
      <c r="F3" s="568"/>
      <c r="G3" s="568"/>
      <c r="H3" s="568"/>
      <c r="I3" s="569" t="s">
        <v>622</v>
      </c>
    </row>
    <row r="4" spans="1:9" s="435" customFormat="1" ht="42" customHeight="1" thickBot="1">
      <c r="A4" s="562"/>
      <c r="B4" s="564"/>
      <c r="C4" s="566"/>
      <c r="D4" s="433" t="s">
        <v>623</v>
      </c>
      <c r="E4" s="433" t="s">
        <v>624</v>
      </c>
      <c r="F4" s="433" t="s">
        <v>625</v>
      </c>
      <c r="G4" s="460" t="s">
        <v>626</v>
      </c>
      <c r="H4" s="460" t="s">
        <v>627</v>
      </c>
      <c r="I4" s="570"/>
    </row>
    <row r="5" spans="1:9" s="435" customFormat="1" ht="12" customHeight="1" thickBot="1">
      <c r="A5" s="461">
        <v>1</v>
      </c>
      <c r="B5" s="462">
        <v>2</v>
      </c>
      <c r="C5" s="462">
        <v>3</v>
      </c>
      <c r="D5" s="462">
        <v>4</v>
      </c>
      <c r="E5" s="462">
        <v>5</v>
      </c>
      <c r="F5" s="462">
        <v>6</v>
      </c>
      <c r="G5" s="462">
        <v>7</v>
      </c>
      <c r="H5" s="462" t="s">
        <v>628</v>
      </c>
      <c r="I5" s="463" t="s">
        <v>629</v>
      </c>
    </row>
    <row r="6" spans="1:9" s="435" customFormat="1" ht="18" customHeight="1">
      <c r="A6" s="550" t="s">
        <v>630</v>
      </c>
      <c r="B6" s="551"/>
      <c r="C6" s="551"/>
      <c r="D6" s="551"/>
      <c r="E6" s="551"/>
      <c r="F6" s="551"/>
      <c r="G6" s="551"/>
      <c r="H6" s="551"/>
      <c r="I6" s="552"/>
    </row>
    <row r="7" spans="1:9" ht="23.25" customHeight="1">
      <c r="A7" s="464" t="s">
        <v>1</v>
      </c>
      <c r="B7" s="465" t="s">
        <v>631</v>
      </c>
      <c r="C7" s="445"/>
      <c r="D7" s="466"/>
      <c r="E7" s="466"/>
      <c r="F7" s="466"/>
      <c r="G7" s="467"/>
      <c r="H7" s="468">
        <f aca="true" t="shared" si="0" ref="H7:H13">SUM(D7:G7)</f>
        <v>0</v>
      </c>
      <c r="I7" s="469">
        <f aca="true" t="shared" si="1" ref="I7:I13">C7+H7</f>
        <v>0</v>
      </c>
    </row>
    <row r="8" spans="1:9" ht="23.25" customHeight="1">
      <c r="A8" s="464" t="s">
        <v>7</v>
      </c>
      <c r="B8" s="465" t="s">
        <v>632</v>
      </c>
      <c r="C8" s="445"/>
      <c r="D8" s="466"/>
      <c r="E8" s="466"/>
      <c r="F8" s="466"/>
      <c r="G8" s="467"/>
      <c r="H8" s="468">
        <f t="shared" si="0"/>
        <v>0</v>
      </c>
      <c r="I8" s="469">
        <f t="shared" si="1"/>
        <v>0</v>
      </c>
    </row>
    <row r="9" spans="1:9" ht="23.25" customHeight="1">
      <c r="A9" s="464" t="s">
        <v>13</v>
      </c>
      <c r="B9" s="465" t="s">
        <v>633</v>
      </c>
      <c r="C9" s="445"/>
      <c r="D9" s="466"/>
      <c r="E9" s="466"/>
      <c r="F9" s="466"/>
      <c r="G9" s="467"/>
      <c r="H9" s="468">
        <f t="shared" si="0"/>
        <v>0</v>
      </c>
      <c r="I9" s="469">
        <f t="shared" si="1"/>
        <v>0</v>
      </c>
    </row>
    <row r="10" spans="1:9" ht="23.25" customHeight="1">
      <c r="A10" s="464" t="s">
        <v>15</v>
      </c>
      <c r="B10" s="465" t="s">
        <v>634</v>
      </c>
      <c r="C10" s="445"/>
      <c r="D10" s="466"/>
      <c r="E10" s="466"/>
      <c r="F10" s="466"/>
      <c r="G10" s="467"/>
      <c r="H10" s="468">
        <f t="shared" si="0"/>
        <v>0</v>
      </c>
      <c r="I10" s="469">
        <f t="shared" si="1"/>
        <v>0</v>
      </c>
    </row>
    <row r="11" spans="1:9" ht="23.25" customHeight="1">
      <c r="A11" s="464" t="s">
        <v>19</v>
      </c>
      <c r="B11" s="465" t="s">
        <v>635</v>
      </c>
      <c r="C11" s="445"/>
      <c r="D11" s="466"/>
      <c r="E11" s="466"/>
      <c r="F11" s="466"/>
      <c r="G11" s="467"/>
      <c r="H11" s="468">
        <f t="shared" si="0"/>
        <v>0</v>
      </c>
      <c r="I11" s="469">
        <f t="shared" si="1"/>
        <v>0</v>
      </c>
    </row>
    <row r="12" spans="1:9" ht="23.25" customHeight="1">
      <c r="A12" s="470" t="s">
        <v>26</v>
      </c>
      <c r="B12" s="471" t="s">
        <v>636</v>
      </c>
      <c r="C12" s="472">
        <v>270</v>
      </c>
      <c r="D12" s="473"/>
      <c r="E12" s="473"/>
      <c r="F12" s="473"/>
      <c r="G12" s="474"/>
      <c r="H12" s="468">
        <f t="shared" si="0"/>
        <v>0</v>
      </c>
      <c r="I12" s="469">
        <f t="shared" si="1"/>
        <v>270</v>
      </c>
    </row>
    <row r="13" spans="1:9" ht="23.25" customHeight="1" thickBot="1">
      <c r="A13" s="475" t="s">
        <v>28</v>
      </c>
      <c r="B13" s="476" t="s">
        <v>637</v>
      </c>
      <c r="C13" s="451"/>
      <c r="D13" s="477"/>
      <c r="E13" s="477"/>
      <c r="F13" s="477"/>
      <c r="G13" s="478"/>
      <c r="H13" s="468">
        <f t="shared" si="0"/>
        <v>0</v>
      </c>
      <c r="I13" s="469">
        <f t="shared" si="1"/>
        <v>0</v>
      </c>
    </row>
    <row r="14" spans="1:9" s="482" customFormat="1" ht="23.25" customHeight="1" thickBot="1">
      <c r="A14" s="553" t="s">
        <v>638</v>
      </c>
      <c r="B14" s="554"/>
      <c r="C14" s="479">
        <f aca="true" t="shared" si="2" ref="C14:I14">SUM(C7:C13)</f>
        <v>270</v>
      </c>
      <c r="D14" s="479">
        <f>SUM(D7:D13)</f>
        <v>0</v>
      </c>
      <c r="E14" s="479">
        <f t="shared" si="2"/>
        <v>0</v>
      </c>
      <c r="F14" s="479">
        <f t="shared" si="2"/>
        <v>0</v>
      </c>
      <c r="G14" s="480">
        <f t="shared" si="2"/>
        <v>0</v>
      </c>
      <c r="H14" s="480">
        <f t="shared" si="2"/>
        <v>0</v>
      </c>
      <c r="I14" s="481">
        <f t="shared" si="2"/>
        <v>270</v>
      </c>
    </row>
    <row r="15" spans="1:9" s="483" customFormat="1" ht="22.5" customHeight="1">
      <c r="A15" s="555" t="s">
        <v>639</v>
      </c>
      <c r="B15" s="556"/>
      <c r="C15" s="556"/>
      <c r="D15" s="556"/>
      <c r="E15" s="556"/>
      <c r="F15" s="556"/>
      <c r="G15" s="556"/>
      <c r="H15" s="556"/>
      <c r="I15" s="557"/>
    </row>
    <row r="16" spans="1:9" s="483" customFormat="1" ht="22.5" customHeight="1">
      <c r="A16" s="464" t="s">
        <v>1</v>
      </c>
      <c r="B16" s="465" t="s">
        <v>640</v>
      </c>
      <c r="C16" s="445"/>
      <c r="D16" s="466"/>
      <c r="E16" s="466"/>
      <c r="F16" s="466"/>
      <c r="G16" s="467"/>
      <c r="H16" s="468">
        <f>SUM(D16:G16)</f>
        <v>0</v>
      </c>
      <c r="I16" s="469">
        <f>C16+H16</f>
        <v>0</v>
      </c>
    </row>
    <row r="17" spans="1:9" ht="22.5" customHeight="1" thickBot="1">
      <c r="A17" s="475" t="s">
        <v>7</v>
      </c>
      <c r="B17" s="476" t="s">
        <v>637</v>
      </c>
      <c r="C17" s="451"/>
      <c r="D17" s="477"/>
      <c r="E17" s="477"/>
      <c r="F17" s="477"/>
      <c r="G17" s="478"/>
      <c r="H17" s="468">
        <f>SUM(D17:G17)</f>
        <v>0</v>
      </c>
      <c r="I17" s="484">
        <f>C17+H17</f>
        <v>0</v>
      </c>
    </row>
    <row r="18" spans="1:9" ht="22.5" customHeight="1" thickBot="1">
      <c r="A18" s="553" t="s">
        <v>641</v>
      </c>
      <c r="B18" s="554"/>
      <c r="C18" s="479">
        <f aca="true" t="shared" si="3" ref="C18:I18">SUM(C16:C17)</f>
        <v>0</v>
      </c>
      <c r="D18" s="479">
        <f t="shared" si="3"/>
        <v>0</v>
      </c>
      <c r="E18" s="479">
        <f t="shared" si="3"/>
        <v>0</v>
      </c>
      <c r="F18" s="479">
        <f t="shared" si="3"/>
        <v>0</v>
      </c>
      <c r="G18" s="480">
        <f t="shared" si="3"/>
        <v>0</v>
      </c>
      <c r="H18" s="480">
        <f t="shared" si="3"/>
        <v>0</v>
      </c>
      <c r="I18" s="481">
        <f t="shared" si="3"/>
        <v>0</v>
      </c>
    </row>
    <row r="19" spans="1:9" ht="22.5" customHeight="1" thickBot="1">
      <c r="A19" s="548" t="s">
        <v>642</v>
      </c>
      <c r="B19" s="549"/>
      <c r="C19" s="485">
        <f aca="true" t="shared" si="4" ref="C19:I19">C14+C18</f>
        <v>270</v>
      </c>
      <c r="D19" s="485">
        <f t="shared" si="4"/>
        <v>0</v>
      </c>
      <c r="E19" s="485">
        <f t="shared" si="4"/>
        <v>0</v>
      </c>
      <c r="F19" s="485">
        <f t="shared" si="4"/>
        <v>0</v>
      </c>
      <c r="G19" s="485">
        <f t="shared" si="4"/>
        <v>0</v>
      </c>
      <c r="H19" s="485">
        <f t="shared" si="4"/>
        <v>0</v>
      </c>
      <c r="I19" s="481">
        <f t="shared" si="4"/>
        <v>270</v>
      </c>
    </row>
  </sheetData>
  <sheetProtection sheet="1"/>
  <mergeCells count="12">
    <mergeCell ref="A1:I1"/>
    <mergeCell ref="H2:I2"/>
    <mergeCell ref="A3:A4"/>
    <mergeCell ref="B3:B4"/>
    <mergeCell ref="C3:C4"/>
    <mergeCell ref="D3:H3"/>
    <mergeCell ref="I3:I4"/>
    <mergeCell ref="A19:B19"/>
    <mergeCell ref="A6:I6"/>
    <mergeCell ref="A14:B14"/>
    <mergeCell ref="A15:I15"/>
    <mergeCell ref="A18:B18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4. tájékoztató tábla a ....../2015. (......) társulási tanács határozatához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5"/>
  <cols>
    <col min="1" max="1" width="4.421875" style="487" customWidth="1"/>
    <col min="2" max="2" width="34.57421875" style="487" bestFit="1" customWidth="1"/>
    <col min="3" max="3" width="16.57421875" style="487" customWidth="1"/>
    <col min="4" max="4" width="18.00390625" style="487" bestFit="1" customWidth="1"/>
    <col min="5" max="16384" width="9.140625" style="487" customWidth="1"/>
  </cols>
  <sheetData>
    <row r="1" spans="1:4" ht="12.75">
      <c r="A1" s="571" t="s">
        <v>643</v>
      </c>
      <c r="B1" s="486"/>
      <c r="C1" s="573" t="s">
        <v>644</v>
      </c>
      <c r="D1" s="574"/>
    </row>
    <row r="2" spans="1:4" ht="38.25">
      <c r="A2" s="572"/>
      <c r="B2" s="488" t="s">
        <v>645</v>
      </c>
      <c r="C2" s="489" t="s">
        <v>646</v>
      </c>
      <c r="D2" s="490" t="s">
        <v>647</v>
      </c>
    </row>
    <row r="3" spans="1:4" ht="15.75" customHeight="1">
      <c r="A3" s="491">
        <v>1</v>
      </c>
      <c r="B3" s="492" t="s">
        <v>351</v>
      </c>
      <c r="C3" s="493">
        <v>45</v>
      </c>
      <c r="D3" s="494">
        <v>45</v>
      </c>
    </row>
    <row r="4" spans="1:4" ht="15.75" customHeight="1">
      <c r="A4" s="491"/>
      <c r="B4" s="493"/>
      <c r="C4" s="493"/>
      <c r="D4" s="494"/>
    </row>
    <row r="5" spans="1:4" ht="15.75" customHeight="1">
      <c r="A5" s="491"/>
      <c r="B5" s="493"/>
      <c r="C5" s="493"/>
      <c r="D5" s="494"/>
    </row>
    <row r="6" spans="1:4" ht="15.75" customHeight="1">
      <c r="A6" s="491"/>
      <c r="B6" s="493"/>
      <c r="C6" s="493"/>
      <c r="D6" s="494"/>
    </row>
    <row r="7" spans="1:4" ht="15.75" customHeight="1">
      <c r="A7" s="491"/>
      <c r="B7" s="493"/>
      <c r="C7" s="493"/>
      <c r="D7" s="494"/>
    </row>
    <row r="8" spans="1:4" ht="15.75" customHeight="1">
      <c r="A8" s="491"/>
      <c r="B8" s="493"/>
      <c r="C8" s="493"/>
      <c r="D8" s="494"/>
    </row>
    <row r="9" spans="1:4" ht="15.75" customHeight="1">
      <c r="A9" s="491"/>
      <c r="B9" s="492"/>
      <c r="C9" s="493"/>
      <c r="D9" s="494"/>
    </row>
    <row r="10" spans="1:4" ht="15.75" customHeight="1">
      <c r="A10" s="491"/>
      <c r="B10" s="493"/>
      <c r="C10" s="493"/>
      <c r="D10" s="494"/>
    </row>
    <row r="11" spans="1:4" ht="15.75" customHeight="1">
      <c r="A11" s="491"/>
      <c r="B11" s="493"/>
      <c r="C11" s="493"/>
      <c r="D11" s="494"/>
    </row>
    <row r="12" spans="1:4" ht="15.75" customHeight="1">
      <c r="A12" s="491"/>
      <c r="B12" s="493"/>
      <c r="C12" s="493"/>
      <c r="D12" s="494"/>
    </row>
    <row r="13" spans="1:4" ht="15.75" customHeight="1">
      <c r="A13" s="491"/>
      <c r="B13" s="493"/>
      <c r="C13" s="493"/>
      <c r="D13" s="494"/>
    </row>
    <row r="14" spans="1:4" ht="15.75" customHeight="1">
      <c r="A14" s="491"/>
      <c r="B14" s="493"/>
      <c r="C14" s="493"/>
      <c r="D14" s="494"/>
    </row>
    <row r="15" spans="1:4" ht="15.75" customHeight="1">
      <c r="A15" s="491"/>
      <c r="B15" s="493"/>
      <c r="C15" s="493"/>
      <c r="D15" s="494"/>
    </row>
    <row r="16" spans="1:4" ht="15.75" customHeight="1">
      <c r="A16" s="491"/>
      <c r="B16" s="493"/>
      <c r="C16" s="493"/>
      <c r="D16" s="494"/>
    </row>
    <row r="17" spans="1:4" ht="15.75" customHeight="1">
      <c r="A17" s="491"/>
      <c r="B17" s="493"/>
      <c r="C17" s="493"/>
      <c r="D17" s="494"/>
    </row>
    <row r="18" spans="1:4" ht="15.75" customHeight="1">
      <c r="A18" s="491"/>
      <c r="B18" s="493"/>
      <c r="C18" s="493"/>
      <c r="D18" s="494"/>
    </row>
    <row r="19" spans="1:4" ht="15.75" customHeight="1">
      <c r="A19" s="491"/>
      <c r="B19" s="493"/>
      <c r="C19" s="493"/>
      <c r="D19" s="494"/>
    </row>
    <row r="20" spans="1:4" ht="15.75" customHeight="1">
      <c r="A20" s="491"/>
      <c r="B20" s="493"/>
      <c r="C20" s="493"/>
      <c r="D20" s="494"/>
    </row>
    <row r="21" spans="1:4" ht="15.75" customHeight="1">
      <c r="A21" s="491"/>
      <c r="B21" s="493"/>
      <c r="C21" s="493"/>
      <c r="D21" s="494"/>
    </row>
    <row r="22" spans="1:4" ht="15.75" customHeight="1">
      <c r="A22" s="491"/>
      <c r="B22" s="493"/>
      <c r="C22" s="493"/>
      <c r="D22" s="494"/>
    </row>
    <row r="23" spans="1:4" ht="15.75" customHeight="1">
      <c r="A23" s="491"/>
      <c r="B23" s="493"/>
      <c r="C23" s="493"/>
      <c r="D23" s="494"/>
    </row>
    <row r="24" spans="1:4" ht="15.75" customHeight="1">
      <c r="A24" s="491"/>
      <c r="B24" s="493"/>
      <c r="C24" s="493"/>
      <c r="D24" s="494"/>
    </row>
    <row r="25" spans="1:4" ht="15.75" customHeight="1">
      <c r="A25" s="491"/>
      <c r="B25" s="493"/>
      <c r="C25" s="493"/>
      <c r="D25" s="494"/>
    </row>
    <row r="26" spans="1:4" ht="15.75" customHeight="1">
      <c r="A26" s="491"/>
      <c r="B26" s="493"/>
      <c r="C26" s="493"/>
      <c r="D26" s="494"/>
    </row>
    <row r="27" spans="1:4" ht="15.75" customHeight="1">
      <c r="A27" s="491"/>
      <c r="B27" s="493"/>
      <c r="C27" s="493"/>
      <c r="D27" s="494"/>
    </row>
    <row r="28" spans="1:4" ht="15.75" customHeight="1">
      <c r="A28" s="491"/>
      <c r="B28" s="493"/>
      <c r="C28" s="493"/>
      <c r="D28" s="494"/>
    </row>
    <row r="29" spans="1:4" ht="15.75" customHeight="1">
      <c r="A29" s="491"/>
      <c r="B29" s="493"/>
      <c r="C29" s="493"/>
      <c r="D29" s="494"/>
    </row>
    <row r="30" spans="1:4" ht="15.75" customHeight="1">
      <c r="A30" s="491"/>
      <c r="B30" s="493"/>
      <c r="C30" s="493"/>
      <c r="D30" s="494"/>
    </row>
    <row r="31" spans="1:4" ht="15.75" customHeight="1">
      <c r="A31" s="491"/>
      <c r="B31" s="493"/>
      <c r="C31" s="493"/>
      <c r="D31" s="494"/>
    </row>
    <row r="32" spans="1:4" ht="15.75" customHeight="1">
      <c r="A32" s="491"/>
      <c r="B32" s="493"/>
      <c r="C32" s="493"/>
      <c r="D32" s="494"/>
    </row>
    <row r="33" spans="1:4" ht="15.75" customHeight="1">
      <c r="A33" s="491"/>
      <c r="B33" s="493"/>
      <c r="C33" s="493"/>
      <c r="D33" s="494"/>
    </row>
    <row r="34" spans="1:4" ht="15.75" customHeight="1">
      <c r="A34" s="491"/>
      <c r="B34" s="493"/>
      <c r="C34" s="493"/>
      <c r="D34" s="494"/>
    </row>
    <row r="35" spans="1:4" ht="15.75" customHeight="1">
      <c r="A35" s="491"/>
      <c r="B35" s="493"/>
      <c r="C35" s="493"/>
      <c r="D35" s="494"/>
    </row>
    <row r="36" spans="1:4" s="498" customFormat="1" ht="15.75" customHeight="1" thickBot="1">
      <c r="A36" s="495"/>
      <c r="B36" s="496" t="s">
        <v>352</v>
      </c>
      <c r="C36" s="496">
        <f>SUM(C3:C35)</f>
        <v>45</v>
      </c>
      <c r="D36" s="497">
        <f>SUM(D3:D35)</f>
        <v>45</v>
      </c>
    </row>
    <row r="37" spans="1:4" s="498" customFormat="1" ht="15.75" customHeight="1">
      <c r="A37" s="499"/>
      <c r="B37" s="499"/>
      <c r="C37" s="499"/>
      <c r="D37" s="499"/>
    </row>
  </sheetData>
  <sheetProtection/>
  <mergeCells count="2">
    <mergeCell ref="A1:A2"/>
    <mergeCell ref="C1:D1"/>
  </mergeCells>
  <printOptions horizontalCentered="1" verticalCentered="1"/>
  <pageMargins left="0.3937007874015748" right="0.3937007874015748" top="0.5118110236220472" bottom="0.3937007874015748" header="0.5118110236220472" footer="0.3937007874015748"/>
  <pageSetup horizontalDpi="600" verticalDpi="600" orientation="portrait" paperSize="9" r:id="rId1"/>
  <headerFooter alignWithMargins="0">
    <oddHeader>&amp;C&amp;"Arial,Félkövér"&amp;14Létszámok alakulása&amp;R&amp;"Times New Roman CE,Félkövér dőlt"&amp;14 11. sz. melléklet&amp;"Times New Roman CE,Normál"&amp;10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32"/>
  <sheetViews>
    <sheetView view="pageBreakPreview" zoomScaleNormal="120" zoomScaleSheetLayoutView="100" zoomScalePageLayoutView="0" workbookViewId="0" topLeftCell="A37">
      <selection activeCell="E41" sqref="E41"/>
    </sheetView>
  </sheetViews>
  <sheetFormatPr defaultColWidth="9.140625" defaultRowHeight="15"/>
  <cols>
    <col min="1" max="1" width="8.140625" style="74" customWidth="1"/>
    <col min="2" max="2" width="78.57421875" style="74" customWidth="1"/>
    <col min="3" max="6" width="11.8515625" style="75" customWidth="1"/>
    <col min="7" max="16384" width="9.140625" style="15" customWidth="1"/>
  </cols>
  <sheetData>
    <row r="1" spans="1:6" ht="15.75" customHeight="1">
      <c r="A1" s="500" t="s">
        <v>76</v>
      </c>
      <c r="B1" s="500"/>
      <c r="C1" s="500"/>
      <c r="D1" s="500"/>
      <c r="E1" s="500"/>
      <c r="F1" s="500"/>
    </row>
    <row r="2" spans="1:6" ht="15.75" customHeight="1" thickBot="1">
      <c r="A2" s="501" t="s">
        <v>77</v>
      </c>
      <c r="B2" s="501"/>
      <c r="C2" s="16"/>
      <c r="D2" s="16"/>
      <c r="E2" s="16"/>
      <c r="F2" s="16" t="s">
        <v>78</v>
      </c>
    </row>
    <row r="3" spans="1:6" ht="37.5" customHeight="1" thickBot="1">
      <c r="A3" s="17" t="s">
        <v>79</v>
      </c>
      <c r="B3" s="18" t="s">
        <v>80</v>
      </c>
      <c r="C3" s="19" t="s">
        <v>303</v>
      </c>
      <c r="D3" s="19" t="s">
        <v>304</v>
      </c>
      <c r="E3" s="19" t="s">
        <v>305</v>
      </c>
      <c r="F3" s="19" t="s">
        <v>306</v>
      </c>
    </row>
    <row r="4" spans="1:6" s="23" customFormat="1" ht="12" customHeight="1" thickBot="1">
      <c r="A4" s="20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</row>
    <row r="5" spans="1:6" s="26" customFormat="1" ht="12" customHeight="1" thickBot="1">
      <c r="A5" s="24" t="s">
        <v>1</v>
      </c>
      <c r="B5" s="25" t="s">
        <v>81</v>
      </c>
      <c r="C5" s="11">
        <f>+C6+C7+C8+C9+C10+C11</f>
        <v>0</v>
      </c>
      <c r="D5" s="11">
        <f>+D6+D7+D8+D9+D10+D11</f>
        <v>0</v>
      </c>
      <c r="E5" s="11">
        <f>+E6+E7+E8+E9+E10+E11</f>
        <v>0</v>
      </c>
      <c r="F5" s="158"/>
    </row>
    <row r="6" spans="1:6" s="26" customFormat="1" ht="12" customHeight="1">
      <c r="A6" s="27" t="s">
        <v>2</v>
      </c>
      <c r="B6" s="28" t="s">
        <v>82</v>
      </c>
      <c r="C6" s="29"/>
      <c r="D6" s="29"/>
      <c r="E6" s="29"/>
      <c r="F6" s="159"/>
    </row>
    <row r="7" spans="1:6" s="26" customFormat="1" ht="12" customHeight="1">
      <c r="A7" s="30" t="s">
        <v>3</v>
      </c>
      <c r="B7" s="31" t="s">
        <v>83</v>
      </c>
      <c r="C7" s="32"/>
      <c r="D7" s="32"/>
      <c r="E7" s="32"/>
      <c r="F7" s="157"/>
    </row>
    <row r="8" spans="1:6" s="26" customFormat="1" ht="12" customHeight="1">
      <c r="A8" s="30" t="s">
        <v>4</v>
      </c>
      <c r="B8" s="31" t="s">
        <v>84</v>
      </c>
      <c r="C8" s="32"/>
      <c r="D8" s="32"/>
      <c r="E8" s="32"/>
      <c r="F8" s="157"/>
    </row>
    <row r="9" spans="1:6" s="26" customFormat="1" ht="12" customHeight="1">
      <c r="A9" s="30" t="s">
        <v>5</v>
      </c>
      <c r="B9" s="31" t="s">
        <v>85</v>
      </c>
      <c r="C9" s="32"/>
      <c r="D9" s="32"/>
      <c r="E9" s="32"/>
      <c r="F9" s="157"/>
    </row>
    <row r="10" spans="1:6" s="26" customFormat="1" ht="12" customHeight="1">
      <c r="A10" s="30" t="s">
        <v>6</v>
      </c>
      <c r="B10" s="31" t="s">
        <v>86</v>
      </c>
      <c r="C10" s="32"/>
      <c r="D10" s="32"/>
      <c r="E10" s="32"/>
      <c r="F10" s="157"/>
    </row>
    <row r="11" spans="1:6" s="26" customFormat="1" ht="12" customHeight="1" thickBot="1">
      <c r="A11" s="33" t="s">
        <v>87</v>
      </c>
      <c r="B11" s="34" t="s">
        <v>88</v>
      </c>
      <c r="C11" s="32"/>
      <c r="D11" s="32"/>
      <c r="E11" s="32"/>
      <c r="F11" s="157"/>
    </row>
    <row r="12" spans="1:6" s="26" customFormat="1" ht="12" customHeight="1" thickBot="1">
      <c r="A12" s="24" t="s">
        <v>7</v>
      </c>
      <c r="B12" s="35" t="s">
        <v>89</v>
      </c>
      <c r="C12" s="11">
        <f>+C13+C14+C15+C16+C17</f>
        <v>103445</v>
      </c>
      <c r="D12" s="11">
        <f>+D13+D14+D15+D16+D17</f>
        <v>110435</v>
      </c>
      <c r="E12" s="11">
        <f>+E13+E14+E15+E16+E17</f>
        <v>106396</v>
      </c>
      <c r="F12" s="158">
        <f>E12/D12*100</f>
        <v>96.34264499479332</v>
      </c>
    </row>
    <row r="13" spans="1:6" s="26" customFormat="1" ht="12" customHeight="1">
      <c r="A13" s="27" t="s">
        <v>8</v>
      </c>
      <c r="B13" s="28" t="s">
        <v>9</v>
      </c>
      <c r="C13" s="29"/>
      <c r="D13" s="29"/>
      <c r="E13" s="29"/>
      <c r="F13" s="159"/>
    </row>
    <row r="14" spans="1:6" s="26" customFormat="1" ht="12" customHeight="1">
      <c r="A14" s="30" t="s">
        <v>10</v>
      </c>
      <c r="B14" s="31" t="s">
        <v>90</v>
      </c>
      <c r="C14" s="32"/>
      <c r="D14" s="32"/>
      <c r="E14" s="32"/>
      <c r="F14" s="157"/>
    </row>
    <row r="15" spans="1:6" s="26" customFormat="1" ht="12" customHeight="1">
      <c r="A15" s="30" t="s">
        <v>11</v>
      </c>
      <c r="B15" s="31" t="s">
        <v>91</v>
      </c>
      <c r="C15" s="32"/>
      <c r="D15" s="32"/>
      <c r="E15" s="32"/>
      <c r="F15" s="157"/>
    </row>
    <row r="16" spans="1:6" s="26" customFormat="1" ht="12" customHeight="1">
      <c r="A16" s="30" t="s">
        <v>12</v>
      </c>
      <c r="B16" s="31" t="s">
        <v>92</v>
      </c>
      <c r="C16" s="32"/>
      <c r="D16" s="32"/>
      <c r="E16" s="32"/>
      <c r="F16" s="157"/>
    </row>
    <row r="17" spans="1:6" s="26" customFormat="1" ht="12" customHeight="1">
      <c r="A17" s="30" t="s">
        <v>93</v>
      </c>
      <c r="B17" s="31" t="s">
        <v>94</v>
      </c>
      <c r="C17" s="32">
        <v>103445</v>
      </c>
      <c r="D17" s="32">
        <v>110435</v>
      </c>
      <c r="E17" s="32">
        <v>106396</v>
      </c>
      <c r="F17" s="157">
        <f>E17/D17*100</f>
        <v>96.34264499479332</v>
      </c>
    </row>
    <row r="18" spans="1:6" s="26" customFormat="1" ht="12" customHeight="1" thickBot="1">
      <c r="A18" s="33" t="s">
        <v>95</v>
      </c>
      <c r="B18" s="34" t="s">
        <v>96</v>
      </c>
      <c r="C18" s="36"/>
      <c r="D18" s="36"/>
      <c r="E18" s="36"/>
      <c r="F18" s="160"/>
    </row>
    <row r="19" spans="1:6" s="26" customFormat="1" ht="12" customHeight="1" thickBot="1">
      <c r="A19" s="24" t="s">
        <v>13</v>
      </c>
      <c r="B19" s="25" t="s">
        <v>97</v>
      </c>
      <c r="C19" s="11">
        <f>+C20+C21+C22+C23+C24</f>
        <v>0</v>
      </c>
      <c r="D19" s="11">
        <f>+D20+D21+D22+D23+D24</f>
        <v>0</v>
      </c>
      <c r="E19" s="11">
        <f>+E20+E21+E22+E23+E24</f>
        <v>0</v>
      </c>
      <c r="F19" s="158"/>
    </row>
    <row r="20" spans="1:6" s="26" customFormat="1" ht="12" customHeight="1">
      <c r="A20" s="27" t="s">
        <v>98</v>
      </c>
      <c r="B20" s="28" t="s">
        <v>99</v>
      </c>
      <c r="C20" s="29"/>
      <c r="D20" s="29"/>
      <c r="E20" s="29"/>
      <c r="F20" s="159"/>
    </row>
    <row r="21" spans="1:6" s="26" customFormat="1" ht="12" customHeight="1">
      <c r="A21" s="30" t="s">
        <v>100</v>
      </c>
      <c r="B21" s="31" t="s">
        <v>101</v>
      </c>
      <c r="C21" s="32"/>
      <c r="D21" s="32"/>
      <c r="E21" s="32"/>
      <c r="F21" s="157"/>
    </row>
    <row r="22" spans="1:6" s="26" customFormat="1" ht="12" customHeight="1">
      <c r="A22" s="30" t="s">
        <v>102</v>
      </c>
      <c r="B22" s="31" t="s">
        <v>103</v>
      </c>
      <c r="C22" s="32"/>
      <c r="D22" s="32"/>
      <c r="E22" s="32"/>
      <c r="F22" s="157"/>
    </row>
    <row r="23" spans="1:6" s="26" customFormat="1" ht="12" customHeight="1">
      <c r="A23" s="30" t="s">
        <v>104</v>
      </c>
      <c r="B23" s="31" t="s">
        <v>105</v>
      </c>
      <c r="C23" s="32"/>
      <c r="D23" s="32"/>
      <c r="E23" s="32"/>
      <c r="F23" s="157"/>
    </row>
    <row r="24" spans="1:6" s="26" customFormat="1" ht="12" customHeight="1">
      <c r="A24" s="30" t="s">
        <v>106</v>
      </c>
      <c r="B24" s="31" t="s">
        <v>107</v>
      </c>
      <c r="C24" s="32"/>
      <c r="D24" s="32"/>
      <c r="E24" s="32"/>
      <c r="F24" s="157"/>
    </row>
    <row r="25" spans="1:6" s="26" customFormat="1" ht="12" customHeight="1" thickBot="1">
      <c r="A25" s="33" t="s">
        <v>108</v>
      </c>
      <c r="B25" s="34" t="s">
        <v>109</v>
      </c>
      <c r="C25" s="36"/>
      <c r="D25" s="36"/>
      <c r="E25" s="36"/>
      <c r="F25" s="160"/>
    </row>
    <row r="26" spans="1:6" s="26" customFormat="1" ht="12" customHeight="1" thickBot="1">
      <c r="A26" s="24" t="s">
        <v>110</v>
      </c>
      <c r="B26" s="25" t="s">
        <v>111</v>
      </c>
      <c r="C26" s="14">
        <f>+C27+C30+C31+C32</f>
        <v>0</v>
      </c>
      <c r="D26" s="14">
        <f>+D27+D30+D31+D32</f>
        <v>0</v>
      </c>
      <c r="E26" s="14">
        <f>+E27+E30+E31+E32</f>
        <v>0</v>
      </c>
      <c r="F26" s="161"/>
    </row>
    <row r="27" spans="1:6" s="26" customFormat="1" ht="12" customHeight="1">
      <c r="A27" s="27" t="s">
        <v>16</v>
      </c>
      <c r="B27" s="28" t="s">
        <v>112</v>
      </c>
      <c r="C27" s="37">
        <f>+C28+C29</f>
        <v>0</v>
      </c>
      <c r="D27" s="37">
        <f>+D28+D29</f>
        <v>0</v>
      </c>
      <c r="E27" s="37"/>
      <c r="F27" s="162"/>
    </row>
    <row r="28" spans="1:6" s="26" customFormat="1" ht="12" customHeight="1">
      <c r="A28" s="30" t="s">
        <v>113</v>
      </c>
      <c r="B28" s="31" t="s">
        <v>114</v>
      </c>
      <c r="C28" s="32"/>
      <c r="D28" s="32"/>
      <c r="E28" s="32"/>
      <c r="F28" s="157"/>
    </row>
    <row r="29" spans="1:6" s="26" customFormat="1" ht="12" customHeight="1">
      <c r="A29" s="30" t="s">
        <v>115</v>
      </c>
      <c r="B29" s="31" t="s">
        <v>116</v>
      </c>
      <c r="C29" s="32"/>
      <c r="D29" s="32"/>
      <c r="E29" s="32"/>
      <c r="F29" s="157"/>
    </row>
    <row r="30" spans="1:6" s="26" customFormat="1" ht="12" customHeight="1">
      <c r="A30" s="30" t="s">
        <v>17</v>
      </c>
      <c r="B30" s="31" t="s">
        <v>117</v>
      </c>
      <c r="C30" s="32"/>
      <c r="D30" s="32"/>
      <c r="E30" s="32"/>
      <c r="F30" s="157"/>
    </row>
    <row r="31" spans="1:6" s="26" customFormat="1" ht="12" customHeight="1">
      <c r="A31" s="30" t="s">
        <v>18</v>
      </c>
      <c r="B31" s="31" t="s">
        <v>118</v>
      </c>
      <c r="C31" s="32"/>
      <c r="D31" s="32"/>
      <c r="E31" s="32"/>
      <c r="F31" s="157"/>
    </row>
    <row r="32" spans="1:6" s="26" customFormat="1" ht="12" customHeight="1" thickBot="1">
      <c r="A32" s="33" t="s">
        <v>119</v>
      </c>
      <c r="B32" s="34" t="s">
        <v>120</v>
      </c>
      <c r="C32" s="36"/>
      <c r="D32" s="36"/>
      <c r="E32" s="36"/>
      <c r="F32" s="160"/>
    </row>
    <row r="33" spans="1:6" s="26" customFormat="1" ht="12" customHeight="1" thickBot="1">
      <c r="A33" s="24" t="s">
        <v>19</v>
      </c>
      <c r="B33" s="25" t="s">
        <v>121</v>
      </c>
      <c r="C33" s="11">
        <f>SUM(C34:C43)</f>
        <v>37314</v>
      </c>
      <c r="D33" s="11">
        <f>SUM(D34:D43)</f>
        <v>36703</v>
      </c>
      <c r="E33" s="11">
        <f>SUM(E34:E43)</f>
        <v>34772</v>
      </c>
      <c r="F33" s="158">
        <f>E33/D33*100</f>
        <v>94.73884968531183</v>
      </c>
    </row>
    <row r="34" spans="1:6" s="26" customFormat="1" ht="12" customHeight="1">
      <c r="A34" s="27" t="s">
        <v>20</v>
      </c>
      <c r="B34" s="28" t="s">
        <v>122</v>
      </c>
      <c r="C34" s="29"/>
      <c r="D34" s="29"/>
      <c r="E34" s="29"/>
      <c r="F34" s="159"/>
    </row>
    <row r="35" spans="1:6" s="26" customFormat="1" ht="12" customHeight="1">
      <c r="A35" s="30" t="s">
        <v>22</v>
      </c>
      <c r="B35" s="31" t="s">
        <v>123</v>
      </c>
      <c r="C35" s="32">
        <v>37314</v>
      </c>
      <c r="D35" s="32">
        <v>5140</v>
      </c>
      <c r="E35" s="32">
        <v>5156</v>
      </c>
      <c r="F35" s="157">
        <f>E35/D35*100</f>
        <v>100.3112840466926</v>
      </c>
    </row>
    <row r="36" spans="1:6" s="26" customFormat="1" ht="12" customHeight="1">
      <c r="A36" s="30" t="s">
        <v>24</v>
      </c>
      <c r="B36" s="31" t="s">
        <v>124</v>
      </c>
      <c r="C36" s="32"/>
      <c r="D36" s="32">
        <v>475</v>
      </c>
      <c r="E36" s="32">
        <v>285</v>
      </c>
      <c r="F36" s="157">
        <f>E36/D36*100</f>
        <v>60</v>
      </c>
    </row>
    <row r="37" spans="1:6" s="26" customFormat="1" ht="12" customHeight="1">
      <c r="A37" s="30" t="s">
        <v>125</v>
      </c>
      <c r="B37" s="31" t="s">
        <v>126</v>
      </c>
      <c r="C37" s="32"/>
      <c r="D37" s="32">
        <v>0</v>
      </c>
      <c r="E37" s="32">
        <v>0</v>
      </c>
      <c r="F37" s="157"/>
    </row>
    <row r="38" spans="1:6" s="26" customFormat="1" ht="12" customHeight="1">
      <c r="A38" s="30" t="s">
        <v>127</v>
      </c>
      <c r="B38" s="31" t="s">
        <v>128</v>
      </c>
      <c r="C38" s="32"/>
      <c r="D38" s="32">
        <v>26952</v>
      </c>
      <c r="E38" s="32">
        <v>25438</v>
      </c>
      <c r="F38" s="157">
        <f>E38/D38*100</f>
        <v>94.38260611457406</v>
      </c>
    </row>
    <row r="39" spans="1:6" s="26" customFormat="1" ht="12" customHeight="1">
      <c r="A39" s="30" t="s">
        <v>129</v>
      </c>
      <c r="B39" s="31" t="s">
        <v>130</v>
      </c>
      <c r="C39" s="32"/>
      <c r="D39" s="32">
        <v>4136</v>
      </c>
      <c r="E39" s="32">
        <v>3840</v>
      </c>
      <c r="F39" s="157">
        <f>E39/D39*100</f>
        <v>92.84332688588007</v>
      </c>
    </row>
    <row r="40" spans="1:6" s="26" customFormat="1" ht="12" customHeight="1">
      <c r="A40" s="30" t="s">
        <v>131</v>
      </c>
      <c r="B40" s="31" t="s">
        <v>132</v>
      </c>
      <c r="C40" s="32"/>
      <c r="D40" s="32">
        <v>0</v>
      </c>
      <c r="E40" s="32"/>
      <c r="F40" s="157"/>
    </row>
    <row r="41" spans="1:6" s="26" customFormat="1" ht="12" customHeight="1">
      <c r="A41" s="30" t="s">
        <v>133</v>
      </c>
      <c r="B41" s="31" t="s">
        <v>134</v>
      </c>
      <c r="C41" s="32"/>
      <c r="D41" s="32">
        <v>0</v>
      </c>
      <c r="E41" s="32">
        <v>21</v>
      </c>
      <c r="F41" s="157"/>
    </row>
    <row r="42" spans="1:6" s="26" customFormat="1" ht="12" customHeight="1">
      <c r="A42" s="30" t="s">
        <v>135</v>
      </c>
      <c r="B42" s="31" t="s">
        <v>136</v>
      </c>
      <c r="C42" s="38"/>
      <c r="D42" s="38">
        <v>0</v>
      </c>
      <c r="E42" s="38">
        <v>0</v>
      </c>
      <c r="F42" s="163"/>
    </row>
    <row r="43" spans="1:6" s="26" customFormat="1" ht="12" customHeight="1" thickBot="1">
      <c r="A43" s="33" t="s">
        <v>137</v>
      </c>
      <c r="B43" s="34" t="s">
        <v>138</v>
      </c>
      <c r="C43" s="39"/>
      <c r="D43" s="39">
        <v>0</v>
      </c>
      <c r="E43" s="39">
        <v>32</v>
      </c>
      <c r="F43" s="164"/>
    </row>
    <row r="44" spans="1:6" s="26" customFormat="1" ht="12" customHeight="1" thickBot="1">
      <c r="A44" s="24" t="s">
        <v>26</v>
      </c>
      <c r="B44" s="25" t="s">
        <v>139</v>
      </c>
      <c r="C44" s="11">
        <f>SUM(C45:C49)</f>
        <v>0</v>
      </c>
      <c r="D44" s="11">
        <f>SUM(D45:D49)</f>
        <v>0</v>
      </c>
      <c r="E44" s="11">
        <f>SUM(E45:E49)</f>
        <v>0</v>
      </c>
      <c r="F44" s="158"/>
    </row>
    <row r="45" spans="1:6" s="26" customFormat="1" ht="12" customHeight="1">
      <c r="A45" s="27" t="s">
        <v>46</v>
      </c>
      <c r="B45" s="28" t="s">
        <v>21</v>
      </c>
      <c r="C45" s="40"/>
      <c r="D45" s="40"/>
      <c r="E45" s="40"/>
      <c r="F45" s="165"/>
    </row>
    <row r="46" spans="1:6" s="26" customFormat="1" ht="12" customHeight="1">
      <c r="A46" s="30" t="s">
        <v>48</v>
      </c>
      <c r="B46" s="31" t="s">
        <v>23</v>
      </c>
      <c r="C46" s="38"/>
      <c r="D46" s="38"/>
      <c r="E46" s="38"/>
      <c r="F46" s="163"/>
    </row>
    <row r="47" spans="1:6" s="26" customFormat="1" ht="12" customHeight="1">
      <c r="A47" s="30" t="s">
        <v>50</v>
      </c>
      <c r="B47" s="31" t="s">
        <v>25</v>
      </c>
      <c r="C47" s="38"/>
      <c r="D47" s="38"/>
      <c r="E47" s="38"/>
      <c r="F47" s="163"/>
    </row>
    <row r="48" spans="1:6" s="26" customFormat="1" ht="12" customHeight="1">
      <c r="A48" s="30" t="s">
        <v>52</v>
      </c>
      <c r="B48" s="31" t="s">
        <v>140</v>
      </c>
      <c r="C48" s="38"/>
      <c r="D48" s="38"/>
      <c r="E48" s="38"/>
      <c r="F48" s="163"/>
    </row>
    <row r="49" spans="1:6" s="26" customFormat="1" ht="12" customHeight="1" thickBot="1">
      <c r="A49" s="33" t="s">
        <v>141</v>
      </c>
      <c r="B49" s="34" t="s">
        <v>142</v>
      </c>
      <c r="C49" s="39"/>
      <c r="D49" s="39"/>
      <c r="E49" s="39"/>
      <c r="F49" s="164"/>
    </row>
    <row r="50" spans="1:6" s="26" customFormat="1" ht="12" customHeight="1" thickBot="1">
      <c r="A50" s="24" t="s">
        <v>143</v>
      </c>
      <c r="B50" s="25" t="s">
        <v>144</v>
      </c>
      <c r="C50" s="11">
        <f>SUM(C51:C53)</f>
        <v>0</v>
      </c>
      <c r="D50" s="11">
        <f>SUM(D51:D53)</f>
        <v>0</v>
      </c>
      <c r="E50" s="11">
        <f>SUM(E51:E53)</f>
        <v>0</v>
      </c>
      <c r="F50" s="158"/>
    </row>
    <row r="51" spans="1:6" s="26" customFormat="1" ht="12" customHeight="1">
      <c r="A51" s="27" t="s">
        <v>55</v>
      </c>
      <c r="B51" s="28" t="s">
        <v>145</v>
      </c>
      <c r="C51" s="29"/>
      <c r="D51" s="29"/>
      <c r="E51" s="29"/>
      <c r="F51" s="159"/>
    </row>
    <row r="52" spans="1:6" s="26" customFormat="1" ht="12" customHeight="1">
      <c r="A52" s="30" t="s">
        <v>57</v>
      </c>
      <c r="B52" s="31" t="s">
        <v>220</v>
      </c>
      <c r="C52" s="32"/>
      <c r="D52" s="32"/>
      <c r="E52" s="32"/>
      <c r="F52" s="157"/>
    </row>
    <row r="53" spans="1:6" s="26" customFormat="1" ht="12" customHeight="1">
      <c r="A53" s="30" t="s">
        <v>59</v>
      </c>
      <c r="B53" s="31" t="s">
        <v>147</v>
      </c>
      <c r="C53" s="32"/>
      <c r="D53" s="32"/>
      <c r="E53" s="32"/>
      <c r="F53" s="157"/>
    </row>
    <row r="54" spans="1:6" s="26" customFormat="1" ht="12" customHeight="1" thickBot="1">
      <c r="A54" s="33" t="s">
        <v>61</v>
      </c>
      <c r="B54" s="34" t="s">
        <v>148</v>
      </c>
      <c r="C54" s="36"/>
      <c r="D54" s="36"/>
      <c r="E54" s="36"/>
      <c r="F54" s="160"/>
    </row>
    <row r="55" spans="1:6" s="26" customFormat="1" ht="12" customHeight="1" thickBot="1">
      <c r="A55" s="24" t="s">
        <v>29</v>
      </c>
      <c r="B55" s="35" t="s">
        <v>149</v>
      </c>
      <c r="C55" s="11">
        <f>SUM(C56:C58)</f>
        <v>0</v>
      </c>
      <c r="D55" s="11">
        <f>SUM(D56:D58)</f>
        <v>0</v>
      </c>
      <c r="E55" s="11">
        <f>SUM(E56:E58)</f>
        <v>0</v>
      </c>
      <c r="F55" s="158"/>
    </row>
    <row r="56" spans="1:6" s="26" customFormat="1" ht="12" customHeight="1">
      <c r="A56" s="27" t="s">
        <v>64</v>
      </c>
      <c r="B56" s="28" t="s">
        <v>150</v>
      </c>
      <c r="C56" s="38"/>
      <c r="D56" s="38"/>
      <c r="E56" s="38"/>
      <c r="F56" s="163"/>
    </row>
    <row r="57" spans="1:6" s="26" customFormat="1" ht="12" customHeight="1">
      <c r="A57" s="30" t="s">
        <v>66</v>
      </c>
      <c r="B57" s="31" t="s">
        <v>151</v>
      </c>
      <c r="C57" s="38"/>
      <c r="D57" s="38"/>
      <c r="E57" s="38"/>
      <c r="F57" s="163"/>
    </row>
    <row r="58" spans="1:6" s="26" customFormat="1" ht="12" customHeight="1">
      <c r="A58" s="30" t="s">
        <v>68</v>
      </c>
      <c r="B58" s="31" t="s">
        <v>152</v>
      </c>
      <c r="C58" s="38"/>
      <c r="D58" s="38"/>
      <c r="E58" s="38"/>
      <c r="F58" s="163"/>
    </row>
    <row r="59" spans="1:6" s="26" customFormat="1" ht="12" customHeight="1" thickBot="1">
      <c r="A59" s="33" t="s">
        <v>70</v>
      </c>
      <c r="B59" s="34" t="s">
        <v>153</v>
      </c>
      <c r="C59" s="38"/>
      <c r="D59" s="38"/>
      <c r="E59" s="38"/>
      <c r="F59" s="163"/>
    </row>
    <row r="60" spans="1:6" s="26" customFormat="1" ht="12" customHeight="1" thickBot="1">
      <c r="A60" s="24" t="s">
        <v>30</v>
      </c>
      <c r="B60" s="25" t="s">
        <v>154</v>
      </c>
      <c r="C60" s="14">
        <f>+C5+C12+C19+C26+C33+C44+C50+C55</f>
        <v>140759</v>
      </c>
      <c r="D60" s="14">
        <f>+D5+D12+D19+D26+D33+D44+D50+D55</f>
        <v>147138</v>
      </c>
      <c r="E60" s="14">
        <f>+E5+E12+E19+E26+E33+E44+E50+E55</f>
        <v>141168</v>
      </c>
      <c r="F60" s="161">
        <f>E60/D60*100</f>
        <v>95.94258451249847</v>
      </c>
    </row>
    <row r="61" spans="1:6" s="26" customFormat="1" ht="12" customHeight="1" thickBot="1">
      <c r="A61" s="41" t="s">
        <v>155</v>
      </c>
      <c r="B61" s="35" t="s">
        <v>156</v>
      </c>
      <c r="C61" s="11">
        <f>SUM(C62:C64)</f>
        <v>0</v>
      </c>
      <c r="D61" s="11">
        <f>SUM(D62:D64)</f>
        <v>0</v>
      </c>
      <c r="E61" s="11">
        <f>SUM(E62:E64)</f>
        <v>0</v>
      </c>
      <c r="F61" s="158"/>
    </row>
    <row r="62" spans="1:6" s="26" customFormat="1" ht="12" customHeight="1">
      <c r="A62" s="27" t="s">
        <v>157</v>
      </c>
      <c r="B62" s="28" t="s">
        <v>158</v>
      </c>
      <c r="C62" s="38"/>
      <c r="D62" s="38"/>
      <c r="E62" s="38"/>
      <c r="F62" s="163"/>
    </row>
    <row r="63" spans="1:6" s="26" customFormat="1" ht="12" customHeight="1">
      <c r="A63" s="30" t="s">
        <v>159</v>
      </c>
      <c r="B63" s="31" t="s">
        <v>160</v>
      </c>
      <c r="C63" s="38"/>
      <c r="D63" s="38"/>
      <c r="E63" s="38"/>
      <c r="F63" s="163"/>
    </row>
    <row r="64" spans="1:6" s="26" customFormat="1" ht="12" customHeight="1" thickBot="1">
      <c r="A64" s="33" t="s">
        <v>161</v>
      </c>
      <c r="B64" s="42" t="s">
        <v>162</v>
      </c>
      <c r="C64" s="38"/>
      <c r="D64" s="38"/>
      <c r="E64" s="38"/>
      <c r="F64" s="163"/>
    </row>
    <row r="65" spans="1:6" s="26" customFormat="1" ht="12" customHeight="1" thickBot="1">
      <c r="A65" s="41" t="s">
        <v>163</v>
      </c>
      <c r="B65" s="35" t="s">
        <v>164</v>
      </c>
      <c r="C65" s="11">
        <f>SUM(C66:C69)</f>
        <v>0</v>
      </c>
      <c r="D65" s="11">
        <f>SUM(D66:D69)</f>
        <v>0</v>
      </c>
      <c r="E65" s="11">
        <f>SUM(E66:E69)</f>
        <v>0</v>
      </c>
      <c r="F65" s="158"/>
    </row>
    <row r="66" spans="1:6" s="26" customFormat="1" ht="12" customHeight="1">
      <c r="A66" s="27" t="s">
        <v>165</v>
      </c>
      <c r="B66" s="28" t="s">
        <v>166</v>
      </c>
      <c r="C66" s="38"/>
      <c r="D66" s="38"/>
      <c r="E66" s="38"/>
      <c r="F66" s="163"/>
    </row>
    <row r="67" spans="1:6" s="26" customFormat="1" ht="12" customHeight="1">
      <c r="A67" s="30" t="s">
        <v>167</v>
      </c>
      <c r="B67" s="31" t="s">
        <v>168</v>
      </c>
      <c r="C67" s="38"/>
      <c r="D67" s="38"/>
      <c r="E67" s="38"/>
      <c r="F67" s="163"/>
    </row>
    <row r="68" spans="1:6" s="26" customFormat="1" ht="12" customHeight="1">
      <c r="A68" s="30" t="s">
        <v>169</v>
      </c>
      <c r="B68" s="31" t="s">
        <v>170</v>
      </c>
      <c r="C68" s="38"/>
      <c r="D68" s="38"/>
      <c r="E68" s="38"/>
      <c r="F68" s="163"/>
    </row>
    <row r="69" spans="1:6" s="26" customFormat="1" ht="12" customHeight="1" thickBot="1">
      <c r="A69" s="33" t="s">
        <v>171</v>
      </c>
      <c r="B69" s="34" t="s">
        <v>172</v>
      </c>
      <c r="C69" s="38"/>
      <c r="D69" s="38"/>
      <c r="E69" s="38"/>
      <c r="F69" s="163"/>
    </row>
    <row r="70" spans="1:6" s="26" customFormat="1" ht="12" customHeight="1" thickBot="1">
      <c r="A70" s="41" t="s">
        <v>173</v>
      </c>
      <c r="B70" s="35" t="s">
        <v>174</v>
      </c>
      <c r="C70" s="11">
        <f>SUM(C71:C72)</f>
        <v>2921</v>
      </c>
      <c r="D70" s="11">
        <f>SUM(D71:D72)</f>
        <v>2383</v>
      </c>
      <c r="E70" s="11">
        <f>SUM(E71:E72)</f>
        <v>2383</v>
      </c>
      <c r="F70" s="158">
        <f>E70/D70*100</f>
        <v>100</v>
      </c>
    </row>
    <row r="71" spans="1:6" s="26" customFormat="1" ht="12" customHeight="1">
      <c r="A71" s="27" t="s">
        <v>175</v>
      </c>
      <c r="B71" s="28" t="s">
        <v>176</v>
      </c>
      <c r="C71" s="38">
        <v>2921</v>
      </c>
      <c r="D71" s="38">
        <v>2383</v>
      </c>
      <c r="E71" s="38">
        <v>2383</v>
      </c>
      <c r="F71" s="163">
        <f>E71/D71*100</f>
        <v>100</v>
      </c>
    </row>
    <row r="72" spans="1:6" s="26" customFormat="1" ht="12" customHeight="1" thickBot="1">
      <c r="A72" s="33" t="s">
        <v>177</v>
      </c>
      <c r="B72" s="34" t="s">
        <v>178</v>
      </c>
      <c r="C72" s="38"/>
      <c r="D72" s="38"/>
      <c r="E72" s="38"/>
      <c r="F72" s="163"/>
    </row>
    <row r="73" spans="1:6" s="26" customFormat="1" ht="12" customHeight="1" thickBot="1">
      <c r="A73" s="41" t="s">
        <v>179</v>
      </c>
      <c r="B73" s="35" t="s">
        <v>180</v>
      </c>
      <c r="C73" s="11">
        <f>SUM(C74:C76)</f>
        <v>0</v>
      </c>
      <c r="D73" s="11">
        <f>SUM(D74:D76)</f>
        <v>0</v>
      </c>
      <c r="E73" s="11">
        <f>SUM(E74:E76)</f>
        <v>0</v>
      </c>
      <c r="F73" s="158"/>
    </row>
    <row r="74" spans="1:6" s="26" customFormat="1" ht="12" customHeight="1">
      <c r="A74" s="27" t="s">
        <v>181</v>
      </c>
      <c r="B74" s="28" t="s">
        <v>182</v>
      </c>
      <c r="C74" s="38"/>
      <c r="D74" s="38"/>
      <c r="E74" s="38"/>
      <c r="F74" s="163"/>
    </row>
    <row r="75" spans="1:6" s="26" customFormat="1" ht="12" customHeight="1">
      <c r="A75" s="30" t="s">
        <v>183</v>
      </c>
      <c r="B75" s="31" t="s">
        <v>184</v>
      </c>
      <c r="C75" s="38"/>
      <c r="D75" s="38"/>
      <c r="E75" s="38"/>
      <c r="F75" s="163"/>
    </row>
    <row r="76" spans="1:6" s="26" customFormat="1" ht="12" customHeight="1" thickBot="1">
      <c r="A76" s="33" t="s">
        <v>185</v>
      </c>
      <c r="B76" s="34" t="s">
        <v>186</v>
      </c>
      <c r="C76" s="38"/>
      <c r="D76" s="38"/>
      <c r="E76" s="38"/>
      <c r="F76" s="163"/>
    </row>
    <row r="77" spans="1:6" s="26" customFormat="1" ht="12" customHeight="1" thickBot="1">
      <c r="A77" s="41" t="s">
        <v>187</v>
      </c>
      <c r="B77" s="35" t="s">
        <v>188</v>
      </c>
      <c r="C77" s="11">
        <f>SUM(C78:C81)</f>
        <v>0</v>
      </c>
      <c r="D77" s="11">
        <f>SUM(D78:D81)</f>
        <v>0</v>
      </c>
      <c r="E77" s="11">
        <f>SUM(E78:E81)</f>
        <v>0</v>
      </c>
      <c r="F77" s="158"/>
    </row>
    <row r="78" spans="1:6" s="26" customFormat="1" ht="12" customHeight="1">
      <c r="A78" s="43" t="s">
        <v>189</v>
      </c>
      <c r="B78" s="28" t="s">
        <v>190</v>
      </c>
      <c r="C78" s="38"/>
      <c r="D78" s="38"/>
      <c r="E78" s="38"/>
      <c r="F78" s="163"/>
    </row>
    <row r="79" spans="1:6" s="26" customFormat="1" ht="12" customHeight="1">
      <c r="A79" s="44" t="s">
        <v>191</v>
      </c>
      <c r="B79" s="31" t="s">
        <v>192</v>
      </c>
      <c r="C79" s="38"/>
      <c r="D79" s="38"/>
      <c r="E79" s="38"/>
      <c r="F79" s="163"/>
    </row>
    <row r="80" spans="1:6" s="26" customFormat="1" ht="12" customHeight="1">
      <c r="A80" s="44" t="s">
        <v>193</v>
      </c>
      <c r="B80" s="31" t="s">
        <v>194</v>
      </c>
      <c r="C80" s="38"/>
      <c r="D80" s="38"/>
      <c r="E80" s="38"/>
      <c r="F80" s="163"/>
    </row>
    <row r="81" spans="1:6" s="26" customFormat="1" ht="12" customHeight="1" thickBot="1">
      <c r="A81" s="45" t="s">
        <v>195</v>
      </c>
      <c r="B81" s="34" t="s">
        <v>196</v>
      </c>
      <c r="C81" s="38"/>
      <c r="D81" s="38"/>
      <c r="E81" s="38"/>
      <c r="F81" s="163"/>
    </row>
    <row r="82" spans="1:6" s="26" customFormat="1" ht="13.5" customHeight="1" thickBot="1">
      <c r="A82" s="41" t="s">
        <v>197</v>
      </c>
      <c r="B82" s="35" t="s">
        <v>198</v>
      </c>
      <c r="C82" s="46"/>
      <c r="D82" s="46"/>
      <c r="E82" s="46"/>
      <c r="F82" s="166"/>
    </row>
    <row r="83" spans="1:6" s="26" customFormat="1" ht="15.75" customHeight="1" thickBot="1">
      <c r="A83" s="41" t="s">
        <v>199</v>
      </c>
      <c r="B83" s="47" t="s">
        <v>200</v>
      </c>
      <c r="C83" s="14">
        <f>+C61+C65+C70+C73+C77+C82</f>
        <v>2921</v>
      </c>
      <c r="D83" s="14">
        <f>+D61+D65+D70+D73+D77+D82</f>
        <v>2383</v>
      </c>
      <c r="E83" s="14">
        <f>+E61+E65+E70+E73+E77+E82</f>
        <v>2383</v>
      </c>
      <c r="F83" s="161">
        <f>E83/D83*100</f>
        <v>100</v>
      </c>
    </row>
    <row r="84" spans="1:6" s="26" customFormat="1" ht="16.5" customHeight="1" thickBot="1">
      <c r="A84" s="48" t="s">
        <v>201</v>
      </c>
      <c r="B84" s="49" t="s">
        <v>202</v>
      </c>
      <c r="C84" s="14">
        <f>+C60+C83</f>
        <v>143680</v>
      </c>
      <c r="D84" s="14">
        <f>+D60+D83</f>
        <v>149521</v>
      </c>
      <c r="E84" s="14">
        <f>+E60+E83</f>
        <v>143551</v>
      </c>
      <c r="F84" s="161">
        <f>E84/D84*100</f>
        <v>96.00724981775134</v>
      </c>
    </row>
    <row r="85" spans="1:6" s="26" customFormat="1" ht="15.75">
      <c r="A85" s="77"/>
      <c r="B85" s="78"/>
      <c r="C85" s="79"/>
      <c r="D85" s="51"/>
      <c r="E85" s="51"/>
      <c r="F85" s="51"/>
    </row>
    <row r="86" spans="1:6" ht="16.5" customHeight="1">
      <c r="A86" s="500" t="s">
        <v>203</v>
      </c>
      <c r="B86" s="500"/>
      <c r="C86" s="500"/>
      <c r="D86" s="500"/>
      <c r="E86" s="500"/>
      <c r="F86" s="500"/>
    </row>
    <row r="87" spans="1:6" s="53" customFormat="1" ht="16.5" customHeight="1" thickBot="1">
      <c r="A87" s="502" t="s">
        <v>204</v>
      </c>
      <c r="B87" s="502"/>
      <c r="C87" s="52"/>
      <c r="D87" s="52"/>
      <c r="E87" s="52"/>
      <c r="F87" s="52" t="s">
        <v>78</v>
      </c>
    </row>
    <row r="88" spans="1:6" ht="37.5" customHeight="1" thickBot="1">
      <c r="A88" s="17" t="s">
        <v>79</v>
      </c>
      <c r="B88" s="18" t="s">
        <v>205</v>
      </c>
      <c r="C88" s="19" t="s">
        <v>303</v>
      </c>
      <c r="D88" s="19" t="s">
        <v>304</v>
      </c>
      <c r="E88" s="19" t="s">
        <v>305</v>
      </c>
      <c r="F88" s="19" t="s">
        <v>306</v>
      </c>
    </row>
    <row r="89" spans="1:6" s="23" customFormat="1" ht="12" customHeight="1" thickBot="1">
      <c r="A89" s="10">
        <v>1</v>
      </c>
      <c r="B89" s="54">
        <v>2</v>
      </c>
      <c r="C89" s="55">
        <v>3</v>
      </c>
      <c r="D89" s="55">
        <v>4</v>
      </c>
      <c r="E89" s="55">
        <v>5</v>
      </c>
      <c r="F89" s="55">
        <v>6</v>
      </c>
    </row>
    <row r="90" spans="1:6" ht="12" customHeight="1" thickBot="1">
      <c r="A90" s="56" t="s">
        <v>1</v>
      </c>
      <c r="B90" s="57" t="s">
        <v>206</v>
      </c>
      <c r="C90" s="58">
        <f>SUM(C91:C95)</f>
        <v>142803</v>
      </c>
      <c r="D90" s="58">
        <f>SUM(D91:D95)</f>
        <v>148601</v>
      </c>
      <c r="E90" s="58">
        <f>SUM(E91:E95)</f>
        <v>140813</v>
      </c>
      <c r="F90" s="167">
        <f>E90/D90*100</f>
        <v>94.75912005975734</v>
      </c>
    </row>
    <row r="91" spans="1:6" ht="12" customHeight="1">
      <c r="A91" s="59" t="s">
        <v>2</v>
      </c>
      <c r="B91" s="60" t="s">
        <v>34</v>
      </c>
      <c r="C91" s="61">
        <v>74751</v>
      </c>
      <c r="D91" s="61">
        <v>81036</v>
      </c>
      <c r="E91" s="61">
        <v>76154</v>
      </c>
      <c r="F91" s="168">
        <f>E91/D91*100</f>
        <v>93.97551705414877</v>
      </c>
    </row>
    <row r="92" spans="1:6" ht="12" customHeight="1">
      <c r="A92" s="30" t="s">
        <v>3</v>
      </c>
      <c r="B92" s="2" t="s">
        <v>35</v>
      </c>
      <c r="C92" s="32">
        <v>22763</v>
      </c>
      <c r="D92" s="32">
        <v>24195</v>
      </c>
      <c r="E92" s="32">
        <v>22608</v>
      </c>
      <c r="F92" s="157">
        <f>E92/D92*100</f>
        <v>93.44079355238686</v>
      </c>
    </row>
    <row r="93" spans="1:6" ht="12" customHeight="1">
      <c r="A93" s="30" t="s">
        <v>4</v>
      </c>
      <c r="B93" s="2" t="s">
        <v>36</v>
      </c>
      <c r="C93" s="36">
        <v>42846</v>
      </c>
      <c r="D93" s="36">
        <v>43370</v>
      </c>
      <c r="E93" s="36">
        <v>42051</v>
      </c>
      <c r="F93" s="160">
        <f>E93/D93*100</f>
        <v>96.95872723080471</v>
      </c>
    </row>
    <row r="94" spans="1:6" ht="12" customHeight="1">
      <c r="A94" s="30" t="s">
        <v>5</v>
      </c>
      <c r="B94" s="62" t="s">
        <v>37</v>
      </c>
      <c r="C94" s="36"/>
      <c r="D94" s="36">
        <v>0</v>
      </c>
      <c r="E94" s="36">
        <v>0</v>
      </c>
      <c r="F94" s="160"/>
    </row>
    <row r="95" spans="1:6" ht="12" customHeight="1" thickBot="1">
      <c r="A95" s="30" t="s">
        <v>207</v>
      </c>
      <c r="B95" s="63" t="s">
        <v>38</v>
      </c>
      <c r="C95" s="36">
        <v>2443</v>
      </c>
      <c r="D95" s="36">
        <v>0</v>
      </c>
      <c r="E95" s="36">
        <v>0</v>
      </c>
      <c r="F95" s="160"/>
    </row>
    <row r="96" spans="1:6" ht="12" customHeight="1" thickBot="1">
      <c r="A96" s="24" t="s">
        <v>7</v>
      </c>
      <c r="B96" s="65" t="s">
        <v>208</v>
      </c>
      <c r="C96" s="11">
        <f>+C97+C99+C101</f>
        <v>877</v>
      </c>
      <c r="D96" s="11">
        <f>+D97+D99+D101</f>
        <v>920</v>
      </c>
      <c r="E96" s="11">
        <f>+E97+E99+E101</f>
        <v>811</v>
      </c>
      <c r="F96" s="158">
        <f>E96/D96*100</f>
        <v>88.15217391304347</v>
      </c>
    </row>
    <row r="97" spans="1:6" ht="12" customHeight="1">
      <c r="A97" s="27" t="s">
        <v>8</v>
      </c>
      <c r="B97" s="2" t="s">
        <v>39</v>
      </c>
      <c r="C97" s="29">
        <v>877</v>
      </c>
      <c r="D97" s="29">
        <v>920</v>
      </c>
      <c r="E97" s="29">
        <v>811</v>
      </c>
      <c r="F97" s="159">
        <f>E97/D97*100</f>
        <v>88.15217391304347</v>
      </c>
    </row>
    <row r="98" spans="1:6" ht="12" customHeight="1">
      <c r="A98" s="27" t="s">
        <v>10</v>
      </c>
      <c r="B98" s="66" t="s">
        <v>209</v>
      </c>
      <c r="C98" s="29"/>
      <c r="D98" s="29"/>
      <c r="E98" s="29"/>
      <c r="F98" s="159"/>
    </row>
    <row r="99" spans="1:6" ht="12" customHeight="1">
      <c r="A99" s="27" t="s">
        <v>11</v>
      </c>
      <c r="B99" s="66" t="s">
        <v>40</v>
      </c>
      <c r="C99" s="32"/>
      <c r="D99" s="32"/>
      <c r="E99" s="32"/>
      <c r="F99" s="157"/>
    </row>
    <row r="100" spans="1:6" ht="12" customHeight="1">
      <c r="A100" s="27" t="s">
        <v>12</v>
      </c>
      <c r="B100" s="66" t="s">
        <v>210</v>
      </c>
      <c r="C100" s="12"/>
      <c r="D100" s="12"/>
      <c r="E100" s="12"/>
      <c r="F100" s="169"/>
    </row>
    <row r="101" spans="1:6" ht="12" customHeight="1" thickBot="1">
      <c r="A101" s="27" t="s">
        <v>93</v>
      </c>
      <c r="B101" s="67" t="s">
        <v>211</v>
      </c>
      <c r="C101" s="12"/>
      <c r="D101" s="12"/>
      <c r="E101" s="12"/>
      <c r="F101" s="169"/>
    </row>
    <row r="102" spans="1:6" ht="12" customHeight="1" thickBot="1">
      <c r="A102" s="24" t="s">
        <v>13</v>
      </c>
      <c r="B102" s="5" t="s">
        <v>212</v>
      </c>
      <c r="C102" s="11">
        <f>+C103+C104</f>
        <v>0</v>
      </c>
      <c r="D102" s="11">
        <f>+D103+D104</f>
        <v>0</v>
      </c>
      <c r="E102" s="11">
        <f>+E103+E104</f>
        <v>0</v>
      </c>
      <c r="F102" s="158"/>
    </row>
    <row r="103" spans="1:6" ht="12" customHeight="1">
      <c r="A103" s="27" t="s">
        <v>98</v>
      </c>
      <c r="B103" s="4" t="s">
        <v>213</v>
      </c>
      <c r="C103" s="29"/>
      <c r="D103" s="29"/>
      <c r="E103" s="29"/>
      <c r="F103" s="159"/>
    </row>
    <row r="104" spans="1:6" ht="12" customHeight="1" thickBot="1">
      <c r="A104" s="33" t="s">
        <v>100</v>
      </c>
      <c r="B104" s="66" t="s">
        <v>214</v>
      </c>
      <c r="C104" s="36"/>
      <c r="D104" s="36"/>
      <c r="E104" s="36"/>
      <c r="F104" s="160"/>
    </row>
    <row r="105" spans="1:6" ht="12" customHeight="1" thickBot="1">
      <c r="A105" s="24" t="s">
        <v>15</v>
      </c>
      <c r="B105" s="5" t="s">
        <v>73</v>
      </c>
      <c r="C105" s="11">
        <f>+C90+C96+C102</f>
        <v>143680</v>
      </c>
      <c r="D105" s="11">
        <f>+D90+D96+D102</f>
        <v>149521</v>
      </c>
      <c r="E105" s="11">
        <f>+E90+E96+E102</f>
        <v>141624</v>
      </c>
      <c r="F105" s="158">
        <f>E105/D105*100</f>
        <v>94.71846763999706</v>
      </c>
    </row>
    <row r="106" spans="1:6" ht="12" customHeight="1" thickBot="1">
      <c r="A106" s="24" t="s">
        <v>19</v>
      </c>
      <c r="B106" s="5" t="s">
        <v>41</v>
      </c>
      <c r="C106" s="11">
        <f>+C107+C108+C109</f>
        <v>0</v>
      </c>
      <c r="D106" s="11">
        <f>+D107+D108+D109</f>
        <v>0</v>
      </c>
      <c r="E106" s="11">
        <f>+E107+E108+E109</f>
        <v>0</v>
      </c>
      <c r="F106" s="158"/>
    </row>
    <row r="107" spans="1:6" ht="12" customHeight="1">
      <c r="A107" s="27" t="s">
        <v>20</v>
      </c>
      <c r="B107" s="4" t="s">
        <v>42</v>
      </c>
      <c r="C107" s="12"/>
      <c r="D107" s="12"/>
      <c r="E107" s="12"/>
      <c r="F107" s="169"/>
    </row>
    <row r="108" spans="1:6" ht="12" customHeight="1">
      <c r="A108" s="27" t="s">
        <v>22</v>
      </c>
      <c r="B108" s="4" t="s">
        <v>43</v>
      </c>
      <c r="C108" s="12"/>
      <c r="D108" s="12"/>
      <c r="E108" s="12"/>
      <c r="F108" s="169"/>
    </row>
    <row r="109" spans="1:6" ht="12" customHeight="1" thickBot="1">
      <c r="A109" s="64" t="s">
        <v>24</v>
      </c>
      <c r="B109" s="13" t="s">
        <v>44</v>
      </c>
      <c r="C109" s="12"/>
      <c r="D109" s="12"/>
      <c r="E109" s="12"/>
      <c r="F109" s="169"/>
    </row>
    <row r="110" spans="1:6" ht="12" customHeight="1" thickBot="1">
      <c r="A110" s="24" t="s">
        <v>26</v>
      </c>
      <c r="B110" s="5" t="s">
        <v>45</v>
      </c>
      <c r="C110" s="11">
        <f>+C111+C112+C113+C114</f>
        <v>0</v>
      </c>
      <c r="D110" s="11">
        <f>+D111+D112+D113+D114</f>
        <v>0</v>
      </c>
      <c r="E110" s="11">
        <f>+E111+E112+E113+E114</f>
        <v>0</v>
      </c>
      <c r="F110" s="158"/>
    </row>
    <row r="111" spans="1:6" ht="12" customHeight="1">
      <c r="A111" s="27" t="s">
        <v>46</v>
      </c>
      <c r="B111" s="4" t="s">
        <v>47</v>
      </c>
      <c r="C111" s="12"/>
      <c r="D111" s="12"/>
      <c r="E111" s="12"/>
      <c r="F111" s="169"/>
    </row>
    <row r="112" spans="1:6" ht="12" customHeight="1">
      <c r="A112" s="27" t="s">
        <v>48</v>
      </c>
      <c r="B112" s="4" t="s">
        <v>49</v>
      </c>
      <c r="C112" s="12"/>
      <c r="D112" s="12"/>
      <c r="E112" s="12"/>
      <c r="F112" s="169"/>
    </row>
    <row r="113" spans="1:6" ht="12" customHeight="1">
      <c r="A113" s="27" t="s">
        <v>50</v>
      </c>
      <c r="B113" s="4" t="s">
        <v>51</v>
      </c>
      <c r="C113" s="12"/>
      <c r="D113" s="12"/>
      <c r="E113" s="12"/>
      <c r="F113" s="169"/>
    </row>
    <row r="114" spans="1:6" ht="12" customHeight="1" thickBot="1">
      <c r="A114" s="64" t="s">
        <v>52</v>
      </c>
      <c r="B114" s="13" t="s">
        <v>53</v>
      </c>
      <c r="C114" s="12"/>
      <c r="D114" s="12"/>
      <c r="E114" s="12"/>
      <c r="F114" s="169"/>
    </row>
    <row r="115" spans="1:6" ht="12" customHeight="1" thickBot="1">
      <c r="A115" s="24" t="s">
        <v>28</v>
      </c>
      <c r="B115" s="5" t="s">
        <v>54</v>
      </c>
      <c r="C115" s="14">
        <f>+C116+C117+C119+C120+C118</f>
        <v>0</v>
      </c>
      <c r="D115" s="14">
        <f>+D116+D117+D119+D120+D118</f>
        <v>0</v>
      </c>
      <c r="E115" s="14">
        <f>+E116+E117+E119+E120</f>
        <v>0</v>
      </c>
      <c r="F115" s="161"/>
    </row>
    <row r="116" spans="1:6" ht="12" customHeight="1">
      <c r="A116" s="27" t="s">
        <v>55</v>
      </c>
      <c r="B116" s="4" t="s">
        <v>56</v>
      </c>
      <c r="C116" s="12"/>
      <c r="D116" s="12"/>
      <c r="E116" s="12"/>
      <c r="F116" s="169"/>
    </row>
    <row r="117" spans="1:6" ht="12" customHeight="1">
      <c r="A117" s="27" t="s">
        <v>57</v>
      </c>
      <c r="B117" s="4" t="s">
        <v>58</v>
      </c>
      <c r="C117" s="12"/>
      <c r="D117" s="12"/>
      <c r="E117" s="12"/>
      <c r="F117" s="169"/>
    </row>
    <row r="118" spans="1:6" ht="12" customHeight="1">
      <c r="A118" s="27" t="s">
        <v>59</v>
      </c>
      <c r="B118" s="4" t="s">
        <v>75</v>
      </c>
      <c r="C118" s="12"/>
      <c r="D118" s="12"/>
      <c r="E118" s="12"/>
      <c r="F118" s="169"/>
    </row>
    <row r="119" spans="1:6" ht="12" customHeight="1">
      <c r="A119" s="27" t="s">
        <v>61</v>
      </c>
      <c r="B119" s="4" t="s">
        <v>60</v>
      </c>
      <c r="C119" s="12"/>
      <c r="D119" s="12"/>
      <c r="E119" s="12"/>
      <c r="F119" s="169"/>
    </row>
    <row r="120" spans="1:6" ht="12" customHeight="1" thickBot="1">
      <c r="A120" s="64" t="s">
        <v>74</v>
      </c>
      <c r="B120" s="13" t="s">
        <v>62</v>
      </c>
      <c r="C120" s="12"/>
      <c r="D120" s="12"/>
      <c r="E120" s="12"/>
      <c r="F120" s="169"/>
    </row>
    <row r="121" spans="1:6" ht="12" customHeight="1" thickBot="1">
      <c r="A121" s="24" t="s">
        <v>29</v>
      </c>
      <c r="B121" s="5" t="s">
        <v>63</v>
      </c>
      <c r="C121" s="68">
        <f>+C122+C123+C124+C125</f>
        <v>0</v>
      </c>
      <c r="D121" s="68">
        <f>+D122+D123+D124+D125</f>
        <v>0</v>
      </c>
      <c r="E121" s="68">
        <f>+E122+E123+E124+E125</f>
        <v>0</v>
      </c>
      <c r="F121" s="170"/>
    </row>
    <row r="122" spans="1:6" ht="12" customHeight="1">
      <c r="A122" s="27" t="s">
        <v>64</v>
      </c>
      <c r="B122" s="4" t="s">
        <v>65</v>
      </c>
      <c r="C122" s="12"/>
      <c r="D122" s="12"/>
      <c r="E122" s="12"/>
      <c r="F122" s="169"/>
    </row>
    <row r="123" spans="1:6" ht="12" customHeight="1">
      <c r="A123" s="27" t="s">
        <v>66</v>
      </c>
      <c r="B123" s="4" t="s">
        <v>67</v>
      </c>
      <c r="C123" s="12"/>
      <c r="D123" s="12"/>
      <c r="E123" s="12"/>
      <c r="F123" s="169"/>
    </row>
    <row r="124" spans="1:6" ht="12" customHeight="1">
      <c r="A124" s="27" t="s">
        <v>68</v>
      </c>
      <c r="B124" s="4" t="s">
        <v>69</v>
      </c>
      <c r="C124" s="12"/>
      <c r="D124" s="12"/>
      <c r="E124" s="12"/>
      <c r="F124" s="169"/>
    </row>
    <row r="125" spans="1:6" ht="12" customHeight="1" thickBot="1">
      <c r="A125" s="27" t="s">
        <v>70</v>
      </c>
      <c r="B125" s="4" t="s">
        <v>71</v>
      </c>
      <c r="C125" s="12"/>
      <c r="D125" s="12"/>
      <c r="E125" s="12"/>
      <c r="F125" s="169"/>
    </row>
    <row r="126" spans="1:9" ht="15" customHeight="1" thickBot="1">
      <c r="A126" s="24" t="s">
        <v>30</v>
      </c>
      <c r="B126" s="5" t="s">
        <v>72</v>
      </c>
      <c r="C126" s="69">
        <f>+C106+C110+C115+C121</f>
        <v>0</v>
      </c>
      <c r="D126" s="69">
        <f>+D106+D110+D115+D121</f>
        <v>0</v>
      </c>
      <c r="E126" s="69">
        <f>+E106+E110+E115+E121</f>
        <v>0</v>
      </c>
      <c r="F126" s="171"/>
      <c r="G126" s="71"/>
      <c r="H126" s="71"/>
      <c r="I126" s="71"/>
    </row>
    <row r="127" spans="1:6" s="26" customFormat="1" ht="12.75" customHeight="1" thickBot="1">
      <c r="A127" s="72" t="s">
        <v>32</v>
      </c>
      <c r="B127" s="73" t="s">
        <v>215</v>
      </c>
      <c r="C127" s="69">
        <f>+C105+C126</f>
        <v>143680</v>
      </c>
      <c r="D127" s="69">
        <f>+D105+D126</f>
        <v>149521</v>
      </c>
      <c r="E127" s="69">
        <f>+E105+E126</f>
        <v>141624</v>
      </c>
      <c r="F127" s="171">
        <f>E127/D127*100</f>
        <v>94.71846763999706</v>
      </c>
    </row>
    <row r="128" ht="7.5" customHeight="1"/>
    <row r="129" spans="1:6" ht="15.75">
      <c r="A129" s="503" t="s">
        <v>216</v>
      </c>
      <c r="B129" s="503"/>
      <c r="C129" s="503"/>
      <c r="D129" s="15"/>
      <c r="E129" s="15"/>
      <c r="F129" s="15"/>
    </row>
    <row r="130" spans="1:6" ht="15" customHeight="1" thickBot="1">
      <c r="A130" s="501" t="s">
        <v>217</v>
      </c>
      <c r="B130" s="501"/>
      <c r="C130" s="16" t="s">
        <v>78</v>
      </c>
      <c r="D130" s="16" t="s">
        <v>78</v>
      </c>
      <c r="E130" s="16" t="s">
        <v>78</v>
      </c>
      <c r="F130" s="16" t="s">
        <v>78</v>
      </c>
    </row>
    <row r="131" spans="1:6" ht="13.5" customHeight="1" thickBot="1">
      <c r="A131" s="24">
        <v>1</v>
      </c>
      <c r="B131" s="65" t="s">
        <v>218</v>
      </c>
      <c r="C131" s="11">
        <f>+C60-C105</f>
        <v>-2921</v>
      </c>
      <c r="D131" s="11">
        <f>+D60-D105</f>
        <v>-2383</v>
      </c>
      <c r="E131" s="11">
        <f>+E60-E105</f>
        <v>-456</v>
      </c>
      <c r="F131" s="11">
        <f>+F60-F105</f>
        <v>1.224116872501412</v>
      </c>
    </row>
    <row r="132" spans="1:6" ht="27.75" customHeight="1" thickBot="1">
      <c r="A132" s="24" t="s">
        <v>7</v>
      </c>
      <c r="B132" s="65" t="s">
        <v>219</v>
      </c>
      <c r="C132" s="11">
        <f>+C83-C126</f>
        <v>2921</v>
      </c>
      <c r="D132" s="11">
        <f>+D83-D126</f>
        <v>2383</v>
      </c>
      <c r="E132" s="11">
        <f>+E83-E126</f>
        <v>2383</v>
      </c>
      <c r="F132" s="11">
        <f>+F83-F126</f>
        <v>100</v>
      </c>
    </row>
  </sheetData>
  <sheetProtection/>
  <mergeCells count="6">
    <mergeCell ref="A1:F1"/>
    <mergeCell ref="A86:F86"/>
    <mergeCell ref="A130:B130"/>
    <mergeCell ref="A2:B2"/>
    <mergeCell ref="A87:B87"/>
    <mergeCell ref="A129:C129"/>
  </mergeCells>
  <printOptions horizontalCentered="1"/>
  <pageMargins left="0.2362204724409449" right="0.2362204724409449" top="0.7480314960629921" bottom="0.47" header="0.31496062992125984" footer="0.31496062992125984"/>
  <pageSetup horizontalDpi="600" verticalDpi="600" orientation="portrait" paperSize="9" scale="73" r:id="rId1"/>
  <headerFooter alignWithMargins="0">
    <oddHeader xml:space="preserve">&amp;C&amp;"Times New Roman CE,Félkövér"&amp;12BONYHÁDI GONDOZÁSI KÖZPONT FENNTARTÓJA
2014. ÉVI KÖLTSÉGVETÉS KÖTELEZŐ FELADATAINAK ÖSSZEVONT MÉRLEGE&amp;R&amp;"Times New Roman CE,Félkövér dőlt" 1.2. melléklet </oddHeader>
  </headerFooter>
  <rowBreaks count="1" manualBreakCount="1">
    <brk id="8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32"/>
  <sheetViews>
    <sheetView view="pageBreakPreview" zoomScaleNormal="120" zoomScaleSheetLayoutView="100" zoomScalePageLayoutView="0" workbookViewId="0" topLeftCell="A99">
      <selection activeCell="F106" sqref="F106:F126"/>
    </sheetView>
  </sheetViews>
  <sheetFormatPr defaultColWidth="9.140625" defaultRowHeight="15"/>
  <cols>
    <col min="1" max="1" width="8.140625" style="74" customWidth="1"/>
    <col min="2" max="2" width="78.57421875" style="74" customWidth="1"/>
    <col min="3" max="6" width="10.8515625" style="75" customWidth="1"/>
    <col min="7" max="16384" width="9.140625" style="15" customWidth="1"/>
  </cols>
  <sheetData>
    <row r="1" spans="1:6" ht="15.75" customHeight="1">
      <c r="A1" s="500" t="s">
        <v>76</v>
      </c>
      <c r="B1" s="500"/>
      <c r="C1" s="500"/>
      <c r="D1" s="500"/>
      <c r="E1" s="500"/>
      <c r="F1" s="500"/>
    </row>
    <row r="2" spans="1:6" ht="15.75" customHeight="1" thickBot="1">
      <c r="A2" s="501" t="s">
        <v>77</v>
      </c>
      <c r="B2" s="501"/>
      <c r="C2" s="16"/>
      <c r="D2" s="16"/>
      <c r="E2" s="16"/>
      <c r="F2" s="16" t="s">
        <v>78</v>
      </c>
    </row>
    <row r="3" spans="1:6" ht="37.5" customHeight="1" thickBot="1">
      <c r="A3" s="17" t="s">
        <v>79</v>
      </c>
      <c r="B3" s="280" t="s">
        <v>80</v>
      </c>
      <c r="C3" s="302" t="s">
        <v>303</v>
      </c>
      <c r="D3" s="19" t="s">
        <v>304</v>
      </c>
      <c r="E3" s="19" t="s">
        <v>305</v>
      </c>
      <c r="F3" s="19" t="s">
        <v>306</v>
      </c>
    </row>
    <row r="4" spans="1:6" s="23" customFormat="1" ht="12" customHeight="1" thickBot="1">
      <c r="A4" s="20">
        <v>1</v>
      </c>
      <c r="B4" s="281">
        <v>2</v>
      </c>
      <c r="C4" s="304">
        <v>3</v>
      </c>
      <c r="D4" s="22">
        <v>3</v>
      </c>
      <c r="E4" s="22">
        <v>3</v>
      </c>
      <c r="F4" s="22">
        <v>3</v>
      </c>
    </row>
    <row r="5" spans="1:6" s="26" customFormat="1" ht="12" customHeight="1" thickBot="1">
      <c r="A5" s="24" t="s">
        <v>1</v>
      </c>
      <c r="B5" s="282" t="s">
        <v>81</v>
      </c>
      <c r="C5" s="305">
        <v>0</v>
      </c>
      <c r="D5" s="11">
        <f>+D6+D7+D8+D9+D10+D11</f>
        <v>0</v>
      </c>
      <c r="E5" s="11">
        <f>+E6+E7+E8+E9+E10+E11</f>
        <v>0</v>
      </c>
      <c r="F5" s="158"/>
    </row>
    <row r="6" spans="1:6" s="26" customFormat="1" ht="12" customHeight="1" hidden="1">
      <c r="A6" s="27" t="s">
        <v>2</v>
      </c>
      <c r="B6" s="283" t="s">
        <v>82</v>
      </c>
      <c r="C6" s="306"/>
      <c r="D6" s="29"/>
      <c r="E6" s="29"/>
      <c r="F6" s="159" t="e">
        <f aca="true" t="shared" si="0" ref="F6:F12">E6/D6*100</f>
        <v>#DIV/0!</v>
      </c>
    </row>
    <row r="7" spans="1:6" s="26" customFormat="1" ht="12" customHeight="1" hidden="1">
      <c r="A7" s="30" t="s">
        <v>3</v>
      </c>
      <c r="B7" s="284" t="s">
        <v>83</v>
      </c>
      <c r="C7" s="307"/>
      <c r="D7" s="32"/>
      <c r="E7" s="32"/>
      <c r="F7" s="157" t="e">
        <f t="shared" si="0"/>
        <v>#DIV/0!</v>
      </c>
    </row>
    <row r="8" spans="1:6" s="26" customFormat="1" ht="12" customHeight="1" hidden="1">
      <c r="A8" s="30" t="s">
        <v>4</v>
      </c>
      <c r="B8" s="284" t="s">
        <v>84</v>
      </c>
      <c r="C8" s="307"/>
      <c r="D8" s="32"/>
      <c r="E8" s="32"/>
      <c r="F8" s="157" t="e">
        <f t="shared" si="0"/>
        <v>#DIV/0!</v>
      </c>
    </row>
    <row r="9" spans="1:6" s="26" customFormat="1" ht="12" customHeight="1" hidden="1">
      <c r="A9" s="30" t="s">
        <v>5</v>
      </c>
      <c r="B9" s="284" t="s">
        <v>85</v>
      </c>
      <c r="C9" s="307"/>
      <c r="D9" s="32"/>
      <c r="E9" s="32"/>
      <c r="F9" s="157" t="e">
        <f t="shared" si="0"/>
        <v>#DIV/0!</v>
      </c>
    </row>
    <row r="10" spans="1:6" s="26" customFormat="1" ht="12" customHeight="1" hidden="1">
      <c r="A10" s="30" t="s">
        <v>6</v>
      </c>
      <c r="B10" s="284" t="s">
        <v>86</v>
      </c>
      <c r="C10" s="307"/>
      <c r="D10" s="32"/>
      <c r="E10" s="32"/>
      <c r="F10" s="157" t="e">
        <f t="shared" si="0"/>
        <v>#DIV/0!</v>
      </c>
    </row>
    <row r="11" spans="1:6" s="26" customFormat="1" ht="12" customHeight="1" hidden="1" thickBot="1">
      <c r="A11" s="33" t="s">
        <v>87</v>
      </c>
      <c r="B11" s="285" t="s">
        <v>88</v>
      </c>
      <c r="C11" s="307"/>
      <c r="D11" s="32"/>
      <c r="E11" s="32"/>
      <c r="F11" s="157" t="e">
        <f t="shared" si="0"/>
        <v>#DIV/0!</v>
      </c>
    </row>
    <row r="12" spans="1:6" s="26" customFormat="1" ht="12" customHeight="1" thickBot="1">
      <c r="A12" s="24" t="s">
        <v>7</v>
      </c>
      <c r="B12" s="286" t="s">
        <v>89</v>
      </c>
      <c r="C12" s="305">
        <v>6943</v>
      </c>
      <c r="D12" s="11">
        <f>+D13+D14+D15+D16+D17</f>
        <v>6943</v>
      </c>
      <c r="E12" s="11">
        <f>+E13+E14+E15+E16+E17</f>
        <v>6943</v>
      </c>
      <c r="F12" s="158">
        <f t="shared" si="0"/>
        <v>100</v>
      </c>
    </row>
    <row r="13" spans="1:6" s="26" customFormat="1" ht="12" customHeight="1">
      <c r="A13" s="27" t="s">
        <v>8</v>
      </c>
      <c r="B13" s="283" t="s">
        <v>9</v>
      </c>
      <c r="C13" s="306"/>
      <c r="D13" s="29"/>
      <c r="E13" s="29"/>
      <c r="F13" s="159"/>
    </row>
    <row r="14" spans="1:6" s="26" customFormat="1" ht="12" customHeight="1">
      <c r="A14" s="30" t="s">
        <v>10</v>
      </c>
      <c r="B14" s="284" t="s">
        <v>90</v>
      </c>
      <c r="C14" s="307"/>
      <c r="D14" s="32"/>
      <c r="E14" s="32"/>
      <c r="F14" s="157"/>
    </row>
    <row r="15" spans="1:6" s="26" customFormat="1" ht="12" customHeight="1">
      <c r="A15" s="30" t="s">
        <v>11</v>
      </c>
      <c r="B15" s="284" t="s">
        <v>91</v>
      </c>
      <c r="C15" s="307"/>
      <c r="D15" s="32"/>
      <c r="E15" s="32"/>
      <c r="F15" s="157"/>
    </row>
    <row r="16" spans="1:6" s="26" customFormat="1" ht="12" customHeight="1">
      <c r="A16" s="30" t="s">
        <v>12</v>
      </c>
      <c r="B16" s="284" t="s">
        <v>92</v>
      </c>
      <c r="C16" s="307"/>
      <c r="D16" s="32"/>
      <c r="E16" s="32"/>
      <c r="F16" s="157"/>
    </row>
    <row r="17" spans="1:6" s="26" customFormat="1" ht="12" customHeight="1">
      <c r="A17" s="30" t="s">
        <v>93</v>
      </c>
      <c r="B17" s="284" t="s">
        <v>94</v>
      </c>
      <c r="C17" s="307">
        <v>6943</v>
      </c>
      <c r="D17" s="32">
        <v>6943</v>
      </c>
      <c r="E17" s="32">
        <v>6943</v>
      </c>
      <c r="F17" s="157">
        <f>E17/D17*100</f>
        <v>100</v>
      </c>
    </row>
    <row r="18" spans="1:6" s="26" customFormat="1" ht="12" customHeight="1" thickBot="1">
      <c r="A18" s="33" t="s">
        <v>95</v>
      </c>
      <c r="B18" s="285" t="s">
        <v>96</v>
      </c>
      <c r="C18" s="308"/>
      <c r="D18" s="36"/>
      <c r="E18" s="36"/>
      <c r="F18" s="160"/>
    </row>
    <row r="19" spans="1:6" s="26" customFormat="1" ht="12" customHeight="1" thickBot="1">
      <c r="A19" s="24" t="s">
        <v>13</v>
      </c>
      <c r="B19" s="282" t="s">
        <v>97</v>
      </c>
      <c r="C19" s="305">
        <v>0</v>
      </c>
      <c r="D19" s="11">
        <f>+D20+D21+D22+D23+D24</f>
        <v>0</v>
      </c>
      <c r="E19" s="11">
        <f>+E20+E21+E22+E23+E24</f>
        <v>0</v>
      </c>
      <c r="F19" s="158"/>
    </row>
    <row r="20" spans="1:6" s="26" customFormat="1" ht="12" customHeight="1">
      <c r="A20" s="27" t="s">
        <v>98</v>
      </c>
      <c r="B20" s="283" t="s">
        <v>99</v>
      </c>
      <c r="C20" s="306"/>
      <c r="D20" s="29"/>
      <c r="E20" s="29"/>
      <c r="F20" s="159"/>
    </row>
    <row r="21" spans="1:6" s="26" customFormat="1" ht="12" customHeight="1">
      <c r="A21" s="30" t="s">
        <v>100</v>
      </c>
      <c r="B21" s="284" t="s">
        <v>101</v>
      </c>
      <c r="C21" s="307"/>
      <c r="D21" s="32"/>
      <c r="E21" s="32"/>
      <c r="F21" s="157"/>
    </row>
    <row r="22" spans="1:6" s="26" customFormat="1" ht="12" customHeight="1">
      <c r="A22" s="30" t="s">
        <v>102</v>
      </c>
      <c r="B22" s="284" t="s">
        <v>103</v>
      </c>
      <c r="C22" s="307"/>
      <c r="D22" s="32"/>
      <c r="E22" s="32"/>
      <c r="F22" s="157"/>
    </row>
    <row r="23" spans="1:6" s="26" customFormat="1" ht="12" customHeight="1">
      <c r="A23" s="30" t="s">
        <v>104</v>
      </c>
      <c r="B23" s="284" t="s">
        <v>105</v>
      </c>
      <c r="C23" s="307"/>
      <c r="D23" s="32"/>
      <c r="E23" s="32"/>
      <c r="F23" s="157"/>
    </row>
    <row r="24" spans="1:6" s="26" customFormat="1" ht="12" customHeight="1">
      <c r="A24" s="30" t="s">
        <v>106</v>
      </c>
      <c r="B24" s="284" t="s">
        <v>107</v>
      </c>
      <c r="C24" s="307"/>
      <c r="D24" s="32"/>
      <c r="E24" s="32"/>
      <c r="F24" s="157"/>
    </row>
    <row r="25" spans="1:6" s="26" customFormat="1" ht="12" customHeight="1" thickBot="1">
      <c r="A25" s="33" t="s">
        <v>108</v>
      </c>
      <c r="B25" s="285" t="s">
        <v>109</v>
      </c>
      <c r="C25" s="308"/>
      <c r="D25" s="36"/>
      <c r="E25" s="36"/>
      <c r="F25" s="160"/>
    </row>
    <row r="26" spans="1:6" s="26" customFormat="1" ht="12" customHeight="1" thickBot="1">
      <c r="A26" s="24" t="s">
        <v>110</v>
      </c>
      <c r="B26" s="282" t="s">
        <v>111</v>
      </c>
      <c r="C26" s="309">
        <v>0</v>
      </c>
      <c r="D26" s="14">
        <f>+D27+D30+D31+D32</f>
        <v>0</v>
      </c>
      <c r="E26" s="14">
        <f>+E27+E30+E31+E32</f>
        <v>0</v>
      </c>
      <c r="F26" s="161"/>
    </row>
    <row r="27" spans="1:6" s="26" customFormat="1" ht="12" customHeight="1" hidden="1">
      <c r="A27" s="27" t="s">
        <v>16</v>
      </c>
      <c r="B27" s="283" t="s">
        <v>112</v>
      </c>
      <c r="C27" s="310">
        <v>0</v>
      </c>
      <c r="D27" s="37">
        <f>+D28+D29</f>
        <v>0</v>
      </c>
      <c r="E27" s="37"/>
      <c r="F27" s="162" t="e">
        <f aca="true" t="shared" si="1" ref="F27:F33">E27/D27*100</f>
        <v>#DIV/0!</v>
      </c>
    </row>
    <row r="28" spans="1:6" s="26" customFormat="1" ht="12" customHeight="1" hidden="1">
      <c r="A28" s="30" t="s">
        <v>113</v>
      </c>
      <c r="B28" s="284" t="s">
        <v>114</v>
      </c>
      <c r="C28" s="307"/>
      <c r="D28" s="32"/>
      <c r="E28" s="32"/>
      <c r="F28" s="157" t="e">
        <f t="shared" si="1"/>
        <v>#DIV/0!</v>
      </c>
    </row>
    <row r="29" spans="1:6" s="26" customFormat="1" ht="12" customHeight="1" hidden="1">
      <c r="A29" s="30" t="s">
        <v>115</v>
      </c>
      <c r="B29" s="284" t="s">
        <v>116</v>
      </c>
      <c r="C29" s="307"/>
      <c r="D29" s="32"/>
      <c r="E29" s="32"/>
      <c r="F29" s="157" t="e">
        <f t="shared" si="1"/>
        <v>#DIV/0!</v>
      </c>
    </row>
    <row r="30" spans="1:6" s="26" customFormat="1" ht="12" customHeight="1" hidden="1">
      <c r="A30" s="30" t="s">
        <v>17</v>
      </c>
      <c r="B30" s="284" t="s">
        <v>117</v>
      </c>
      <c r="C30" s="307"/>
      <c r="D30" s="32"/>
      <c r="E30" s="32"/>
      <c r="F30" s="157" t="e">
        <f t="shared" si="1"/>
        <v>#DIV/0!</v>
      </c>
    </row>
    <row r="31" spans="1:6" s="26" customFormat="1" ht="12" customHeight="1" hidden="1">
      <c r="A31" s="30" t="s">
        <v>18</v>
      </c>
      <c r="B31" s="284" t="s">
        <v>118</v>
      </c>
      <c r="C31" s="307"/>
      <c r="D31" s="32"/>
      <c r="E31" s="32"/>
      <c r="F31" s="157" t="e">
        <f t="shared" si="1"/>
        <v>#DIV/0!</v>
      </c>
    </row>
    <row r="32" spans="1:6" s="26" customFormat="1" ht="12" customHeight="1" hidden="1" thickBot="1">
      <c r="A32" s="33" t="s">
        <v>119</v>
      </c>
      <c r="B32" s="285" t="s">
        <v>120</v>
      </c>
      <c r="C32" s="308"/>
      <c r="D32" s="36"/>
      <c r="E32" s="36"/>
      <c r="F32" s="160" t="e">
        <f t="shared" si="1"/>
        <v>#DIV/0!</v>
      </c>
    </row>
    <row r="33" spans="1:6" s="26" customFormat="1" ht="12" customHeight="1" thickBot="1">
      <c r="A33" s="24" t="s">
        <v>19</v>
      </c>
      <c r="B33" s="282" t="s">
        <v>121</v>
      </c>
      <c r="C33" s="305">
        <v>8461</v>
      </c>
      <c r="D33" s="11">
        <f>SUM(D34:D43)</f>
        <v>9373</v>
      </c>
      <c r="E33" s="11">
        <f>SUM(E34:E43)</f>
        <v>11557</v>
      </c>
      <c r="F33" s="158">
        <f t="shared" si="1"/>
        <v>123.3009708737864</v>
      </c>
    </row>
    <row r="34" spans="1:6" s="26" customFormat="1" ht="12" customHeight="1">
      <c r="A34" s="27" t="s">
        <v>20</v>
      </c>
      <c r="B34" s="283" t="s">
        <v>122</v>
      </c>
      <c r="C34" s="306"/>
      <c r="D34" s="29"/>
      <c r="E34" s="29"/>
      <c r="F34" s="159"/>
    </row>
    <row r="35" spans="1:6" s="26" customFormat="1" ht="12" customHeight="1">
      <c r="A35" s="30" t="s">
        <v>22</v>
      </c>
      <c r="B35" s="284" t="s">
        <v>123</v>
      </c>
      <c r="C35" s="307">
        <v>8046</v>
      </c>
      <c r="D35" s="32"/>
      <c r="E35" s="32">
        <v>220</v>
      </c>
      <c r="F35" s="157"/>
    </row>
    <row r="36" spans="1:6" s="26" customFormat="1" ht="12" customHeight="1">
      <c r="A36" s="30" t="s">
        <v>24</v>
      </c>
      <c r="B36" s="284" t="s">
        <v>124</v>
      </c>
      <c r="C36" s="307"/>
      <c r="D36" s="32"/>
      <c r="E36" s="32">
        <v>150</v>
      </c>
      <c r="F36" s="157"/>
    </row>
    <row r="37" spans="1:6" s="26" customFormat="1" ht="12" customHeight="1">
      <c r="A37" s="30" t="s">
        <v>125</v>
      </c>
      <c r="B37" s="284" t="s">
        <v>126</v>
      </c>
      <c r="C37" s="307"/>
      <c r="D37" s="32"/>
      <c r="E37" s="32"/>
      <c r="F37" s="157"/>
    </row>
    <row r="38" spans="1:6" s="26" customFormat="1" ht="12" customHeight="1">
      <c r="A38" s="30" t="s">
        <v>127</v>
      </c>
      <c r="B38" s="284" t="s">
        <v>128</v>
      </c>
      <c r="C38" s="307"/>
      <c r="D38" s="32">
        <v>8958</v>
      </c>
      <c r="E38" s="32">
        <v>10862</v>
      </c>
      <c r="F38" s="157">
        <f>E38/D38*100</f>
        <v>121.25474436258092</v>
      </c>
    </row>
    <row r="39" spans="1:6" s="26" customFormat="1" ht="12" customHeight="1">
      <c r="A39" s="30" t="s">
        <v>129</v>
      </c>
      <c r="B39" s="284" t="s">
        <v>130</v>
      </c>
      <c r="C39" s="307"/>
      <c r="D39" s="32"/>
      <c r="E39" s="32"/>
      <c r="F39" s="157"/>
    </row>
    <row r="40" spans="1:6" s="26" customFormat="1" ht="12" customHeight="1">
      <c r="A40" s="30" t="s">
        <v>131</v>
      </c>
      <c r="B40" s="284" t="s">
        <v>132</v>
      </c>
      <c r="C40" s="307">
        <v>415</v>
      </c>
      <c r="D40" s="32">
        <v>415</v>
      </c>
      <c r="E40" s="32">
        <v>325</v>
      </c>
      <c r="F40" s="157">
        <f>E40/D40*100</f>
        <v>78.3132530120482</v>
      </c>
    </row>
    <row r="41" spans="1:6" s="26" customFormat="1" ht="12" customHeight="1">
      <c r="A41" s="30" t="s">
        <v>133</v>
      </c>
      <c r="B41" s="284" t="s">
        <v>134</v>
      </c>
      <c r="C41" s="307"/>
      <c r="D41" s="32"/>
      <c r="E41" s="32"/>
      <c r="F41" s="157"/>
    </row>
    <row r="42" spans="1:6" s="26" customFormat="1" ht="12" customHeight="1">
      <c r="A42" s="30" t="s">
        <v>135</v>
      </c>
      <c r="B42" s="284" t="s">
        <v>136</v>
      </c>
      <c r="C42" s="311"/>
      <c r="D42" s="38"/>
      <c r="E42" s="38"/>
      <c r="F42" s="163"/>
    </row>
    <row r="43" spans="1:6" s="26" customFormat="1" ht="12" customHeight="1" thickBot="1">
      <c r="A43" s="33" t="s">
        <v>137</v>
      </c>
      <c r="B43" s="285" t="s">
        <v>138</v>
      </c>
      <c r="C43" s="312"/>
      <c r="D43" s="39"/>
      <c r="E43" s="39"/>
      <c r="F43" s="164"/>
    </row>
    <row r="44" spans="1:6" s="26" customFormat="1" ht="12" customHeight="1" thickBot="1">
      <c r="A44" s="24" t="s">
        <v>26</v>
      </c>
      <c r="B44" s="282" t="s">
        <v>139</v>
      </c>
      <c r="C44" s="305">
        <v>0</v>
      </c>
      <c r="D44" s="11">
        <f>SUM(D45:D49)</f>
        <v>0</v>
      </c>
      <c r="E44" s="11">
        <f>SUM(E45:E49)</f>
        <v>0</v>
      </c>
      <c r="F44" s="158"/>
    </row>
    <row r="45" spans="1:6" s="26" customFormat="1" ht="12" customHeight="1">
      <c r="A45" s="27" t="s">
        <v>46</v>
      </c>
      <c r="B45" s="283" t="s">
        <v>21</v>
      </c>
      <c r="C45" s="313"/>
      <c r="D45" s="40"/>
      <c r="E45" s="40"/>
      <c r="F45" s="165"/>
    </row>
    <row r="46" spans="1:6" s="26" customFormat="1" ht="12" customHeight="1">
      <c r="A46" s="30" t="s">
        <v>48</v>
      </c>
      <c r="B46" s="284" t="s">
        <v>23</v>
      </c>
      <c r="C46" s="311"/>
      <c r="D46" s="38"/>
      <c r="E46" s="38"/>
      <c r="F46" s="163"/>
    </row>
    <row r="47" spans="1:6" s="26" customFormat="1" ht="12" customHeight="1">
      <c r="A47" s="30" t="s">
        <v>50</v>
      </c>
      <c r="B47" s="284" t="s">
        <v>25</v>
      </c>
      <c r="C47" s="311"/>
      <c r="D47" s="38"/>
      <c r="E47" s="38"/>
      <c r="F47" s="163"/>
    </row>
    <row r="48" spans="1:6" s="26" customFormat="1" ht="12" customHeight="1">
      <c r="A48" s="30" t="s">
        <v>52</v>
      </c>
      <c r="B48" s="284" t="s">
        <v>140</v>
      </c>
      <c r="C48" s="311"/>
      <c r="D48" s="38"/>
      <c r="E48" s="38"/>
      <c r="F48" s="163"/>
    </row>
    <row r="49" spans="1:6" s="26" customFormat="1" ht="12" customHeight="1" thickBot="1">
      <c r="A49" s="33" t="s">
        <v>141</v>
      </c>
      <c r="B49" s="285" t="s">
        <v>142</v>
      </c>
      <c r="C49" s="312"/>
      <c r="D49" s="39"/>
      <c r="E49" s="39"/>
      <c r="F49" s="164"/>
    </row>
    <row r="50" spans="1:6" s="26" customFormat="1" ht="12" customHeight="1" thickBot="1">
      <c r="A50" s="24" t="s">
        <v>143</v>
      </c>
      <c r="B50" s="282" t="s">
        <v>144</v>
      </c>
      <c r="C50" s="305">
        <v>0</v>
      </c>
      <c r="D50" s="11">
        <f>SUM(D51:D53)</f>
        <v>0</v>
      </c>
      <c r="E50" s="11">
        <f>SUM(E51:E53)</f>
        <v>0</v>
      </c>
      <c r="F50" s="158"/>
    </row>
    <row r="51" spans="1:6" s="26" customFormat="1" ht="12" customHeight="1">
      <c r="A51" s="27" t="s">
        <v>55</v>
      </c>
      <c r="B51" s="283" t="s">
        <v>145</v>
      </c>
      <c r="C51" s="306"/>
      <c r="D51" s="29"/>
      <c r="E51" s="29"/>
      <c r="F51" s="159"/>
    </row>
    <row r="52" spans="1:6" s="26" customFormat="1" ht="12" customHeight="1">
      <c r="A52" s="30" t="s">
        <v>57</v>
      </c>
      <c r="B52" s="284" t="s">
        <v>146</v>
      </c>
      <c r="C52" s="307"/>
      <c r="D52" s="32"/>
      <c r="E52" s="32"/>
      <c r="F52" s="157"/>
    </row>
    <row r="53" spans="1:6" s="26" customFormat="1" ht="12" customHeight="1">
      <c r="A53" s="30" t="s">
        <v>59</v>
      </c>
      <c r="B53" s="284" t="s">
        <v>147</v>
      </c>
      <c r="C53" s="307"/>
      <c r="D53" s="32"/>
      <c r="E53" s="32"/>
      <c r="F53" s="157"/>
    </row>
    <row r="54" spans="1:6" s="26" customFormat="1" ht="12" customHeight="1" thickBot="1">
      <c r="A54" s="33" t="s">
        <v>61</v>
      </c>
      <c r="B54" s="285" t="s">
        <v>148</v>
      </c>
      <c r="C54" s="308"/>
      <c r="D54" s="36"/>
      <c r="E54" s="36"/>
      <c r="F54" s="160"/>
    </row>
    <row r="55" spans="1:6" s="26" customFormat="1" ht="12" customHeight="1" thickBot="1">
      <c r="A55" s="24" t="s">
        <v>29</v>
      </c>
      <c r="B55" s="286" t="s">
        <v>149</v>
      </c>
      <c r="C55" s="305">
        <v>0</v>
      </c>
      <c r="D55" s="11">
        <f>SUM(D56:D58)</f>
        <v>0</v>
      </c>
      <c r="E55" s="11">
        <f>SUM(E56:E58)</f>
        <v>0</v>
      </c>
      <c r="F55" s="158"/>
    </row>
    <row r="56" spans="1:6" s="26" customFormat="1" ht="12" customHeight="1">
      <c r="A56" s="27" t="s">
        <v>64</v>
      </c>
      <c r="B56" s="283" t="s">
        <v>150</v>
      </c>
      <c r="C56" s="311"/>
      <c r="D56" s="38"/>
      <c r="E56" s="38"/>
      <c r="F56" s="163"/>
    </row>
    <row r="57" spans="1:6" s="26" customFormat="1" ht="12" customHeight="1">
      <c r="A57" s="30" t="s">
        <v>66</v>
      </c>
      <c r="B57" s="284" t="s">
        <v>151</v>
      </c>
      <c r="C57" s="311"/>
      <c r="D57" s="38"/>
      <c r="E57" s="38"/>
      <c r="F57" s="163"/>
    </row>
    <row r="58" spans="1:6" s="26" customFormat="1" ht="12" customHeight="1">
      <c r="A58" s="30" t="s">
        <v>68</v>
      </c>
      <c r="B58" s="284" t="s">
        <v>152</v>
      </c>
      <c r="C58" s="311"/>
      <c r="D58" s="38"/>
      <c r="E58" s="38"/>
      <c r="F58" s="163"/>
    </row>
    <row r="59" spans="1:6" s="26" customFormat="1" ht="12" customHeight="1" thickBot="1">
      <c r="A59" s="33" t="s">
        <v>70</v>
      </c>
      <c r="B59" s="285" t="s">
        <v>153</v>
      </c>
      <c r="C59" s="311"/>
      <c r="D59" s="38"/>
      <c r="E59" s="38"/>
      <c r="F59" s="163"/>
    </row>
    <row r="60" spans="1:6" s="26" customFormat="1" ht="12" customHeight="1" thickBot="1">
      <c r="A60" s="24" t="s">
        <v>30</v>
      </c>
      <c r="B60" s="282" t="s">
        <v>154</v>
      </c>
      <c r="C60" s="309">
        <f>+C5+C12+C19+C26+C33+C44+C50+C55</f>
        <v>15404</v>
      </c>
      <c r="D60" s="14">
        <f>+D5+D12+D19+D26+D33+D44+D50+D55</f>
        <v>16316</v>
      </c>
      <c r="E60" s="14">
        <f>+E5+E12+E19+E26+E33+E44+E50+E55</f>
        <v>18500</v>
      </c>
      <c r="F60" s="161">
        <f>E60/D60*100</f>
        <v>113.38563373375827</v>
      </c>
    </row>
    <row r="61" spans="1:6" s="26" customFormat="1" ht="12" customHeight="1" thickBot="1">
      <c r="A61" s="41" t="s">
        <v>155</v>
      </c>
      <c r="B61" s="286" t="s">
        <v>156</v>
      </c>
      <c r="C61" s="305">
        <v>0</v>
      </c>
      <c r="D61" s="11">
        <f>SUM(D62:D64)</f>
        <v>0</v>
      </c>
      <c r="E61" s="11">
        <f>SUM(E62:E64)</f>
        <v>0</v>
      </c>
      <c r="F61" s="158"/>
    </row>
    <row r="62" spans="1:6" s="26" customFormat="1" ht="12" customHeight="1">
      <c r="A62" s="27" t="s">
        <v>157</v>
      </c>
      <c r="B62" s="283" t="s">
        <v>158</v>
      </c>
      <c r="C62" s="311"/>
      <c r="D62" s="38"/>
      <c r="E62" s="38"/>
      <c r="F62" s="163"/>
    </row>
    <row r="63" spans="1:6" s="26" customFormat="1" ht="12" customHeight="1">
      <c r="A63" s="30" t="s">
        <v>159</v>
      </c>
      <c r="B63" s="284" t="s">
        <v>160</v>
      </c>
      <c r="C63" s="311"/>
      <c r="D63" s="38"/>
      <c r="E63" s="38"/>
      <c r="F63" s="163"/>
    </row>
    <row r="64" spans="1:6" s="26" customFormat="1" ht="12" customHeight="1" thickBot="1">
      <c r="A64" s="33" t="s">
        <v>161</v>
      </c>
      <c r="B64" s="287" t="s">
        <v>162</v>
      </c>
      <c r="C64" s="311"/>
      <c r="D64" s="38"/>
      <c r="E64" s="38"/>
      <c r="F64" s="163"/>
    </row>
    <row r="65" spans="1:6" s="26" customFormat="1" ht="12" customHeight="1" thickBot="1">
      <c r="A65" s="41" t="s">
        <v>163</v>
      </c>
      <c r="B65" s="286" t="s">
        <v>164</v>
      </c>
      <c r="C65" s="305">
        <v>0</v>
      </c>
      <c r="D65" s="11">
        <f>SUM(D66:D69)</f>
        <v>0</v>
      </c>
      <c r="E65" s="11">
        <f>SUM(E66:E69)</f>
        <v>0</v>
      </c>
      <c r="F65" s="158"/>
    </row>
    <row r="66" spans="1:6" s="26" customFormat="1" ht="12" customHeight="1">
      <c r="A66" s="27" t="s">
        <v>165</v>
      </c>
      <c r="B66" s="283" t="s">
        <v>166</v>
      </c>
      <c r="C66" s="311"/>
      <c r="D66" s="38"/>
      <c r="E66" s="38"/>
      <c r="F66" s="163"/>
    </row>
    <row r="67" spans="1:6" s="26" customFormat="1" ht="12" customHeight="1">
      <c r="A67" s="30" t="s">
        <v>167</v>
      </c>
      <c r="B67" s="284" t="s">
        <v>168</v>
      </c>
      <c r="C67" s="311"/>
      <c r="D67" s="38"/>
      <c r="E67" s="38"/>
      <c r="F67" s="163"/>
    </row>
    <row r="68" spans="1:6" s="26" customFormat="1" ht="12" customHeight="1">
      <c r="A68" s="30" t="s">
        <v>169</v>
      </c>
      <c r="B68" s="284" t="s">
        <v>170</v>
      </c>
      <c r="C68" s="311"/>
      <c r="D68" s="38"/>
      <c r="E68" s="38"/>
      <c r="F68" s="163"/>
    </row>
    <row r="69" spans="1:6" s="26" customFormat="1" ht="12" customHeight="1" thickBot="1">
      <c r="A69" s="33" t="s">
        <v>171</v>
      </c>
      <c r="B69" s="285" t="s">
        <v>172</v>
      </c>
      <c r="C69" s="311"/>
      <c r="D69" s="38"/>
      <c r="E69" s="38"/>
      <c r="F69" s="163"/>
    </row>
    <row r="70" spans="1:6" s="26" customFormat="1" ht="12" customHeight="1" thickBot="1">
      <c r="A70" s="41" t="s">
        <v>173</v>
      </c>
      <c r="B70" s="286" t="s">
        <v>174</v>
      </c>
      <c r="C70" s="305">
        <v>0</v>
      </c>
      <c r="D70" s="11">
        <f>SUM(D71:D72)</f>
        <v>0</v>
      </c>
      <c r="E70" s="11">
        <f>SUM(E71:E72)</f>
        <v>0</v>
      </c>
      <c r="F70" s="158"/>
    </row>
    <row r="71" spans="1:6" s="26" customFormat="1" ht="12" customHeight="1">
      <c r="A71" s="27" t="s">
        <v>175</v>
      </c>
      <c r="B71" s="283" t="s">
        <v>176</v>
      </c>
      <c r="C71" s="311"/>
      <c r="D71" s="38"/>
      <c r="E71" s="38"/>
      <c r="F71" s="163"/>
    </row>
    <row r="72" spans="1:6" s="26" customFormat="1" ht="12" customHeight="1" thickBot="1">
      <c r="A72" s="33" t="s">
        <v>177</v>
      </c>
      <c r="B72" s="285" t="s">
        <v>178</v>
      </c>
      <c r="C72" s="311"/>
      <c r="D72" s="38"/>
      <c r="E72" s="38"/>
      <c r="F72" s="163"/>
    </row>
    <row r="73" spans="1:6" s="26" customFormat="1" ht="12" customHeight="1" thickBot="1">
      <c r="A73" s="41" t="s">
        <v>179</v>
      </c>
      <c r="B73" s="286" t="s">
        <v>180</v>
      </c>
      <c r="C73" s="305">
        <v>0</v>
      </c>
      <c r="D73" s="11">
        <f>SUM(D74:D76)</f>
        <v>0</v>
      </c>
      <c r="E73" s="11">
        <f>SUM(E74:E76)</f>
        <v>0</v>
      </c>
      <c r="F73" s="158"/>
    </row>
    <row r="74" spans="1:6" s="26" customFormat="1" ht="12" customHeight="1">
      <c r="A74" s="27" t="s">
        <v>181</v>
      </c>
      <c r="B74" s="283" t="s">
        <v>182</v>
      </c>
      <c r="C74" s="311"/>
      <c r="D74" s="38"/>
      <c r="E74" s="38"/>
      <c r="F74" s="163"/>
    </row>
    <row r="75" spans="1:6" s="26" customFormat="1" ht="12" customHeight="1">
      <c r="A75" s="30" t="s">
        <v>183</v>
      </c>
      <c r="B75" s="284" t="s">
        <v>184</v>
      </c>
      <c r="C75" s="311"/>
      <c r="D75" s="38"/>
      <c r="E75" s="38"/>
      <c r="F75" s="163"/>
    </row>
    <row r="76" spans="1:6" s="26" customFormat="1" ht="12" customHeight="1" thickBot="1">
      <c r="A76" s="33" t="s">
        <v>185</v>
      </c>
      <c r="B76" s="285" t="s">
        <v>186</v>
      </c>
      <c r="C76" s="311"/>
      <c r="D76" s="38"/>
      <c r="E76" s="38"/>
      <c r="F76" s="163"/>
    </row>
    <row r="77" spans="1:6" s="26" customFormat="1" ht="12" customHeight="1" thickBot="1">
      <c r="A77" s="41" t="s">
        <v>187</v>
      </c>
      <c r="B77" s="286" t="s">
        <v>188</v>
      </c>
      <c r="C77" s="305">
        <v>0</v>
      </c>
      <c r="D77" s="11">
        <f>SUM(D78:D81)</f>
        <v>0</v>
      </c>
      <c r="E77" s="11">
        <f>SUM(E78:E81)</f>
        <v>0</v>
      </c>
      <c r="F77" s="158"/>
    </row>
    <row r="78" spans="1:6" s="26" customFormat="1" ht="12" customHeight="1">
      <c r="A78" s="43" t="s">
        <v>189</v>
      </c>
      <c r="B78" s="283" t="s">
        <v>190</v>
      </c>
      <c r="C78" s="311"/>
      <c r="D78" s="38"/>
      <c r="E78" s="38"/>
      <c r="F78" s="163"/>
    </row>
    <row r="79" spans="1:6" s="26" customFormat="1" ht="12" customHeight="1">
      <c r="A79" s="44" t="s">
        <v>191</v>
      </c>
      <c r="B79" s="284" t="s">
        <v>192</v>
      </c>
      <c r="C79" s="311"/>
      <c r="D79" s="38"/>
      <c r="E79" s="38"/>
      <c r="F79" s="163"/>
    </row>
    <row r="80" spans="1:6" s="26" customFormat="1" ht="12" customHeight="1">
      <c r="A80" s="44" t="s">
        <v>193</v>
      </c>
      <c r="B80" s="284" t="s">
        <v>194</v>
      </c>
      <c r="C80" s="311"/>
      <c r="D80" s="38"/>
      <c r="E80" s="38"/>
      <c r="F80" s="163"/>
    </row>
    <row r="81" spans="1:6" s="26" customFormat="1" ht="12" customHeight="1" thickBot="1">
      <c r="A81" s="45" t="s">
        <v>195</v>
      </c>
      <c r="B81" s="285" t="s">
        <v>196</v>
      </c>
      <c r="C81" s="311"/>
      <c r="D81" s="38"/>
      <c r="E81" s="38"/>
      <c r="F81" s="163"/>
    </row>
    <row r="82" spans="1:6" s="26" customFormat="1" ht="13.5" customHeight="1" thickBot="1">
      <c r="A82" s="41" t="s">
        <v>197</v>
      </c>
      <c r="B82" s="286" t="s">
        <v>198</v>
      </c>
      <c r="C82" s="314"/>
      <c r="D82" s="46"/>
      <c r="E82" s="46"/>
      <c r="F82" s="166"/>
    </row>
    <row r="83" spans="1:6" s="26" customFormat="1" ht="15.75" customHeight="1" thickBot="1">
      <c r="A83" s="41" t="s">
        <v>199</v>
      </c>
      <c r="B83" s="288" t="s">
        <v>200</v>
      </c>
      <c r="C83" s="309">
        <v>0</v>
      </c>
      <c r="D83" s="14">
        <f>+D61+D65+D70+D73+D77+D82</f>
        <v>0</v>
      </c>
      <c r="E83" s="14">
        <f>+E61+E65+E70+E73+E77+E82</f>
        <v>0</v>
      </c>
      <c r="F83" s="161"/>
    </row>
    <row r="84" spans="1:6" s="26" customFormat="1" ht="16.5" customHeight="1" thickBot="1">
      <c r="A84" s="48" t="s">
        <v>201</v>
      </c>
      <c r="B84" s="289" t="s">
        <v>202</v>
      </c>
      <c r="C84" s="309">
        <v>15404</v>
      </c>
      <c r="D84" s="14">
        <f>+D60+D83</f>
        <v>16316</v>
      </c>
      <c r="E84" s="14">
        <f>+E60+E83</f>
        <v>18500</v>
      </c>
      <c r="F84" s="161">
        <f>E84/D84*100</f>
        <v>113.38563373375827</v>
      </c>
    </row>
    <row r="85" spans="1:6" s="26" customFormat="1" ht="25.5" customHeight="1">
      <c r="A85" s="77"/>
      <c r="B85" s="78"/>
      <c r="C85" s="79"/>
      <c r="D85" s="51"/>
      <c r="E85" s="51"/>
      <c r="F85" s="51"/>
    </row>
    <row r="86" spans="1:6" ht="16.5" customHeight="1">
      <c r="A86" s="500" t="s">
        <v>203</v>
      </c>
      <c r="B86" s="500"/>
      <c r="C86" s="500"/>
      <c r="D86" s="500"/>
      <c r="E86" s="500"/>
      <c r="F86" s="500"/>
    </row>
    <row r="87" spans="1:6" s="53" customFormat="1" ht="16.5" customHeight="1" thickBot="1">
      <c r="A87" s="502" t="s">
        <v>204</v>
      </c>
      <c r="B87" s="502"/>
      <c r="C87" s="52"/>
      <c r="D87" s="52"/>
      <c r="E87" s="52"/>
      <c r="F87" s="52" t="s">
        <v>78</v>
      </c>
    </row>
    <row r="88" spans="1:6" ht="37.5" customHeight="1" thickBot="1">
      <c r="A88" s="17" t="s">
        <v>79</v>
      </c>
      <c r="B88" s="280" t="s">
        <v>205</v>
      </c>
      <c r="C88" s="302" t="s">
        <v>303</v>
      </c>
      <c r="D88" s="19" t="s">
        <v>304</v>
      </c>
      <c r="E88" s="19" t="s">
        <v>305</v>
      </c>
      <c r="F88" s="19" t="s">
        <v>306</v>
      </c>
    </row>
    <row r="89" spans="1:6" s="23" customFormat="1" ht="12" customHeight="1" thickBot="1">
      <c r="A89" s="10">
        <v>1</v>
      </c>
      <c r="B89" s="290">
        <v>2</v>
      </c>
      <c r="C89" s="303">
        <v>3</v>
      </c>
      <c r="D89" s="55">
        <v>3</v>
      </c>
      <c r="E89" s="55">
        <v>3</v>
      </c>
      <c r="F89" s="55">
        <v>3</v>
      </c>
    </row>
    <row r="90" spans="1:6" ht="12" customHeight="1" thickBot="1">
      <c r="A90" s="56" t="s">
        <v>1</v>
      </c>
      <c r="B90" s="291" t="s">
        <v>206</v>
      </c>
      <c r="C90" s="315">
        <f>SUM(C91:C95)</f>
        <v>15361</v>
      </c>
      <c r="D90" s="58">
        <f>SUM(D91:D95)</f>
        <v>16316</v>
      </c>
      <c r="E90" s="58">
        <f>SUM(E91:E95)</f>
        <v>18500</v>
      </c>
      <c r="F90" s="167">
        <f>E90/D90*100</f>
        <v>113.38563373375827</v>
      </c>
    </row>
    <row r="91" spans="1:6" ht="12" customHeight="1">
      <c r="A91" s="59" t="s">
        <v>2</v>
      </c>
      <c r="B91" s="292" t="s">
        <v>34</v>
      </c>
      <c r="C91" s="316">
        <v>9288</v>
      </c>
      <c r="D91" s="61">
        <v>9807</v>
      </c>
      <c r="E91" s="61">
        <v>12281</v>
      </c>
      <c r="F91" s="168">
        <f>E91/D91*100</f>
        <v>125.22687876006935</v>
      </c>
    </row>
    <row r="92" spans="1:6" ht="12" customHeight="1">
      <c r="A92" s="30" t="s">
        <v>3</v>
      </c>
      <c r="B92" s="293" t="s">
        <v>35</v>
      </c>
      <c r="C92" s="307">
        <v>1990</v>
      </c>
      <c r="D92" s="32">
        <v>2395</v>
      </c>
      <c r="E92" s="32">
        <v>3140</v>
      </c>
      <c r="F92" s="157">
        <f>E92/D92*100</f>
        <v>131.10647181628391</v>
      </c>
    </row>
    <row r="93" spans="1:6" ht="12" customHeight="1">
      <c r="A93" s="30" t="s">
        <v>4</v>
      </c>
      <c r="B93" s="293" t="s">
        <v>36</v>
      </c>
      <c r="C93" s="308">
        <v>4083</v>
      </c>
      <c r="D93" s="36">
        <v>4114</v>
      </c>
      <c r="E93" s="36">
        <v>3079</v>
      </c>
      <c r="F93" s="160">
        <f>E93/D93*100</f>
        <v>74.84200291686923</v>
      </c>
    </row>
    <row r="94" spans="1:6" ht="12" customHeight="1">
      <c r="A94" s="30" t="s">
        <v>5</v>
      </c>
      <c r="B94" s="300" t="s">
        <v>37</v>
      </c>
      <c r="C94" s="308"/>
      <c r="D94" s="36"/>
      <c r="E94" s="36"/>
      <c r="F94" s="160"/>
    </row>
    <row r="95" spans="1:6" ht="12" customHeight="1" thickBot="1">
      <c r="A95" s="30" t="s">
        <v>207</v>
      </c>
      <c r="B95" s="63" t="s">
        <v>38</v>
      </c>
      <c r="C95" s="308"/>
      <c r="D95" s="36"/>
      <c r="E95" s="36"/>
      <c r="F95" s="160"/>
    </row>
    <row r="96" spans="1:6" ht="12" customHeight="1" thickBot="1">
      <c r="A96" s="24" t="s">
        <v>7</v>
      </c>
      <c r="B96" s="295" t="s">
        <v>208</v>
      </c>
      <c r="C96" s="305">
        <f>+C97+C99+C101</f>
        <v>43</v>
      </c>
      <c r="D96" s="11">
        <f>+D97+D99+D101</f>
        <v>0</v>
      </c>
      <c r="E96" s="11">
        <f>+E97+E99+E101</f>
        <v>0</v>
      </c>
      <c r="F96" s="158"/>
    </row>
    <row r="97" spans="1:6" ht="12" customHeight="1">
      <c r="A97" s="27" t="s">
        <v>8</v>
      </c>
      <c r="B97" s="293" t="s">
        <v>39</v>
      </c>
      <c r="C97" s="306">
        <v>43</v>
      </c>
      <c r="D97" s="29"/>
      <c r="E97" s="29"/>
      <c r="F97" s="159"/>
    </row>
    <row r="98" spans="1:6" ht="12" customHeight="1">
      <c r="A98" s="27" t="s">
        <v>10</v>
      </c>
      <c r="B98" s="294" t="s">
        <v>209</v>
      </c>
      <c r="C98" s="306"/>
      <c r="D98" s="29"/>
      <c r="E98" s="29"/>
      <c r="F98" s="159"/>
    </row>
    <row r="99" spans="1:6" ht="12" customHeight="1">
      <c r="A99" s="27" t="s">
        <v>11</v>
      </c>
      <c r="B99" s="294" t="s">
        <v>40</v>
      </c>
      <c r="C99" s="307"/>
      <c r="D99" s="32"/>
      <c r="E99" s="32"/>
      <c r="F99" s="157"/>
    </row>
    <row r="100" spans="1:6" ht="12" customHeight="1">
      <c r="A100" s="27" t="s">
        <v>12</v>
      </c>
      <c r="B100" s="294" t="s">
        <v>210</v>
      </c>
      <c r="C100" s="307"/>
      <c r="D100" s="12"/>
      <c r="E100" s="12"/>
      <c r="F100" s="169"/>
    </row>
    <row r="101" spans="1:6" ht="12" customHeight="1" thickBot="1">
      <c r="A101" s="27" t="s">
        <v>93</v>
      </c>
      <c r="B101" s="301" t="s">
        <v>211</v>
      </c>
      <c r="C101" s="307"/>
      <c r="D101" s="12"/>
      <c r="E101" s="12"/>
      <c r="F101" s="169"/>
    </row>
    <row r="102" spans="1:6" ht="12" customHeight="1" thickBot="1">
      <c r="A102" s="24" t="s">
        <v>13</v>
      </c>
      <c r="B102" s="298" t="s">
        <v>212</v>
      </c>
      <c r="C102" s="305">
        <f>+C103+C104</f>
        <v>0</v>
      </c>
      <c r="D102" s="11">
        <f>+D103+D104</f>
        <v>0</v>
      </c>
      <c r="E102" s="11">
        <f>+E103+E104</f>
        <v>0</v>
      </c>
      <c r="F102" s="158"/>
    </row>
    <row r="103" spans="1:6" ht="12" customHeight="1">
      <c r="A103" s="27" t="s">
        <v>98</v>
      </c>
      <c r="B103" s="296" t="s">
        <v>213</v>
      </c>
      <c r="C103" s="306"/>
      <c r="D103" s="29"/>
      <c r="E103" s="29"/>
      <c r="F103" s="159"/>
    </row>
    <row r="104" spans="1:6" ht="12" customHeight="1" thickBot="1">
      <c r="A104" s="33" t="s">
        <v>100</v>
      </c>
      <c r="B104" s="294" t="s">
        <v>214</v>
      </c>
      <c r="C104" s="308"/>
      <c r="D104" s="36"/>
      <c r="E104" s="36"/>
      <c r="F104" s="160"/>
    </row>
    <row r="105" spans="1:6" ht="12" customHeight="1" thickBot="1">
      <c r="A105" s="24" t="s">
        <v>15</v>
      </c>
      <c r="B105" s="298" t="s">
        <v>73</v>
      </c>
      <c r="C105" s="305">
        <f>+C90+C96+C102</f>
        <v>15404</v>
      </c>
      <c r="D105" s="11">
        <f>+D90+D96+D102</f>
        <v>16316</v>
      </c>
      <c r="E105" s="11">
        <f>+E90+E96+E102</f>
        <v>18500</v>
      </c>
      <c r="F105" s="158">
        <f>E105/D105*100</f>
        <v>113.38563373375827</v>
      </c>
    </row>
    <row r="106" spans="1:6" ht="12" customHeight="1" thickBot="1">
      <c r="A106" s="24" t="s">
        <v>19</v>
      </c>
      <c r="B106" s="298" t="s">
        <v>41</v>
      </c>
      <c r="C106" s="305">
        <f>+C107+C108+C109</f>
        <v>0</v>
      </c>
      <c r="D106" s="11">
        <f>+D107+D108+D109</f>
        <v>0</v>
      </c>
      <c r="E106" s="11">
        <f>+E107+E108+E109</f>
        <v>0</v>
      </c>
      <c r="F106" s="158"/>
    </row>
    <row r="107" spans="1:6" ht="12" customHeight="1">
      <c r="A107" s="27" t="s">
        <v>20</v>
      </c>
      <c r="B107" s="296" t="s">
        <v>42</v>
      </c>
      <c r="C107" s="307"/>
      <c r="D107" s="12"/>
      <c r="E107" s="12"/>
      <c r="F107" s="169"/>
    </row>
    <row r="108" spans="1:6" ht="12" customHeight="1">
      <c r="A108" s="27" t="s">
        <v>22</v>
      </c>
      <c r="B108" s="296" t="s">
        <v>43</v>
      </c>
      <c r="C108" s="307"/>
      <c r="D108" s="12"/>
      <c r="E108" s="12"/>
      <c r="F108" s="169"/>
    </row>
    <row r="109" spans="1:6" ht="12" customHeight="1" thickBot="1">
      <c r="A109" s="64" t="s">
        <v>24</v>
      </c>
      <c r="B109" s="297" t="s">
        <v>44</v>
      </c>
      <c r="C109" s="307"/>
      <c r="D109" s="12"/>
      <c r="E109" s="12"/>
      <c r="F109" s="169"/>
    </row>
    <row r="110" spans="1:6" ht="12" customHeight="1" thickBot="1">
      <c r="A110" s="24" t="s">
        <v>26</v>
      </c>
      <c r="B110" s="298" t="s">
        <v>45</v>
      </c>
      <c r="C110" s="305">
        <f>+C111+C112+C113+C114</f>
        <v>0</v>
      </c>
      <c r="D110" s="11">
        <f>+D111+D112+D113+D114</f>
        <v>0</v>
      </c>
      <c r="E110" s="11">
        <f>+E111+E112+E113+E114</f>
        <v>0</v>
      </c>
      <c r="F110" s="158"/>
    </row>
    <row r="111" spans="1:6" ht="12" customHeight="1">
      <c r="A111" s="27" t="s">
        <v>46</v>
      </c>
      <c r="B111" s="296" t="s">
        <v>47</v>
      </c>
      <c r="C111" s="307"/>
      <c r="D111" s="12"/>
      <c r="E111" s="12"/>
      <c r="F111" s="169"/>
    </row>
    <row r="112" spans="1:6" ht="12" customHeight="1">
      <c r="A112" s="27" t="s">
        <v>48</v>
      </c>
      <c r="B112" s="296" t="s">
        <v>49</v>
      </c>
      <c r="C112" s="307"/>
      <c r="D112" s="12"/>
      <c r="E112" s="12"/>
      <c r="F112" s="169"/>
    </row>
    <row r="113" spans="1:6" ht="12" customHeight="1">
      <c r="A113" s="27" t="s">
        <v>50</v>
      </c>
      <c r="B113" s="296" t="s">
        <v>51</v>
      </c>
      <c r="C113" s="307"/>
      <c r="D113" s="12"/>
      <c r="E113" s="12"/>
      <c r="F113" s="169"/>
    </row>
    <row r="114" spans="1:6" ht="12" customHeight="1" thickBot="1">
      <c r="A114" s="64" t="s">
        <v>52</v>
      </c>
      <c r="B114" s="297" t="s">
        <v>53</v>
      </c>
      <c r="C114" s="307"/>
      <c r="D114" s="12"/>
      <c r="E114" s="12"/>
      <c r="F114" s="169"/>
    </row>
    <row r="115" spans="1:6" ht="12" customHeight="1" thickBot="1">
      <c r="A115" s="24" t="s">
        <v>28</v>
      </c>
      <c r="B115" s="298" t="s">
        <v>54</v>
      </c>
      <c r="C115" s="309">
        <f>+C116+C117+C119+C120+C118</f>
        <v>0</v>
      </c>
      <c r="D115" s="14">
        <f>+D116+D117+D119+D120+D118</f>
        <v>0</v>
      </c>
      <c r="E115" s="14">
        <f>+E116+E117+E119+E120</f>
        <v>0</v>
      </c>
      <c r="F115" s="161"/>
    </row>
    <row r="116" spans="1:6" ht="12" customHeight="1">
      <c r="A116" s="27" t="s">
        <v>55</v>
      </c>
      <c r="B116" s="296" t="s">
        <v>56</v>
      </c>
      <c r="C116" s="307"/>
      <c r="D116" s="12"/>
      <c r="E116" s="12"/>
      <c r="F116" s="169"/>
    </row>
    <row r="117" spans="1:6" ht="12" customHeight="1">
      <c r="A117" s="27" t="s">
        <v>57</v>
      </c>
      <c r="B117" s="296" t="s">
        <v>58</v>
      </c>
      <c r="C117" s="307"/>
      <c r="D117" s="12"/>
      <c r="E117" s="12"/>
      <c r="F117" s="169"/>
    </row>
    <row r="118" spans="1:6" ht="12" customHeight="1">
      <c r="A118" s="27" t="s">
        <v>59</v>
      </c>
      <c r="B118" s="296" t="s">
        <v>75</v>
      </c>
      <c r="C118" s="307"/>
      <c r="D118" s="12"/>
      <c r="E118" s="12"/>
      <c r="F118" s="169"/>
    </row>
    <row r="119" spans="1:6" ht="12" customHeight="1">
      <c r="A119" s="27" t="s">
        <v>61</v>
      </c>
      <c r="B119" s="296" t="s">
        <v>60</v>
      </c>
      <c r="C119" s="307"/>
      <c r="D119" s="12"/>
      <c r="E119" s="12"/>
      <c r="F119" s="169"/>
    </row>
    <row r="120" spans="1:6" ht="12" customHeight="1" thickBot="1">
      <c r="A120" s="64" t="s">
        <v>74</v>
      </c>
      <c r="B120" s="297" t="s">
        <v>62</v>
      </c>
      <c r="C120" s="307"/>
      <c r="D120" s="12"/>
      <c r="E120" s="12"/>
      <c r="F120" s="169"/>
    </row>
    <row r="121" spans="1:6" ht="12" customHeight="1" thickBot="1">
      <c r="A121" s="24" t="s">
        <v>29</v>
      </c>
      <c r="B121" s="298" t="s">
        <v>63</v>
      </c>
      <c r="C121" s="317">
        <f>+C122+C123+C124+C125</f>
        <v>0</v>
      </c>
      <c r="D121" s="68">
        <f>+D122+D123+D124+D125</f>
        <v>0</v>
      </c>
      <c r="E121" s="68">
        <f>+E122+E123+E124+E125</f>
        <v>0</v>
      </c>
      <c r="F121" s="170"/>
    </row>
    <row r="122" spans="1:6" ht="12" customHeight="1">
      <c r="A122" s="27" t="s">
        <v>64</v>
      </c>
      <c r="B122" s="296" t="s">
        <v>65</v>
      </c>
      <c r="C122" s="307"/>
      <c r="D122" s="12"/>
      <c r="E122" s="12"/>
      <c r="F122" s="169"/>
    </row>
    <row r="123" spans="1:6" ht="12" customHeight="1">
      <c r="A123" s="27" t="s">
        <v>66</v>
      </c>
      <c r="B123" s="296" t="s">
        <v>67</v>
      </c>
      <c r="C123" s="307"/>
      <c r="D123" s="12"/>
      <c r="E123" s="12"/>
      <c r="F123" s="169"/>
    </row>
    <row r="124" spans="1:6" ht="12" customHeight="1">
      <c r="A124" s="27" t="s">
        <v>68</v>
      </c>
      <c r="B124" s="296" t="s">
        <v>69</v>
      </c>
      <c r="C124" s="307"/>
      <c r="D124" s="12"/>
      <c r="E124" s="12"/>
      <c r="F124" s="169"/>
    </row>
    <row r="125" spans="1:6" ht="12" customHeight="1" thickBot="1">
      <c r="A125" s="27" t="s">
        <v>70</v>
      </c>
      <c r="B125" s="296" t="s">
        <v>71</v>
      </c>
      <c r="C125" s="307"/>
      <c r="D125" s="12"/>
      <c r="E125" s="12"/>
      <c r="F125" s="169"/>
    </row>
    <row r="126" spans="1:9" ht="15" customHeight="1" thickBot="1">
      <c r="A126" s="24" t="s">
        <v>30</v>
      </c>
      <c r="B126" s="298" t="s">
        <v>72</v>
      </c>
      <c r="C126" s="318">
        <f>+C106+C110+C115+C121</f>
        <v>0</v>
      </c>
      <c r="D126" s="69">
        <f>+D106+D110+D115+D121</f>
        <v>0</v>
      </c>
      <c r="E126" s="69">
        <f>+E106+E110+E115+E121</f>
        <v>0</v>
      </c>
      <c r="F126" s="171"/>
      <c r="G126" s="71"/>
      <c r="H126" s="71"/>
      <c r="I126" s="71"/>
    </row>
    <row r="127" spans="1:6" s="26" customFormat="1" ht="12.75" customHeight="1" thickBot="1">
      <c r="A127" s="72" t="s">
        <v>32</v>
      </c>
      <c r="B127" s="299" t="s">
        <v>215</v>
      </c>
      <c r="C127" s="318">
        <f>+C105+C126</f>
        <v>15404</v>
      </c>
      <c r="D127" s="69">
        <f>+D105+D126</f>
        <v>16316</v>
      </c>
      <c r="E127" s="69">
        <f>+E105+E126</f>
        <v>18500</v>
      </c>
      <c r="F127" s="171">
        <f>E127/D127*100</f>
        <v>113.38563373375827</v>
      </c>
    </row>
    <row r="128" ht="7.5" customHeight="1"/>
    <row r="129" spans="1:6" ht="15.75">
      <c r="A129" s="503" t="s">
        <v>216</v>
      </c>
      <c r="B129" s="503"/>
      <c r="C129" s="503"/>
      <c r="D129" s="15"/>
      <c r="E129" s="15"/>
      <c r="F129" s="15"/>
    </row>
    <row r="130" spans="1:6" ht="15" customHeight="1" thickBot="1">
      <c r="A130" s="501" t="s">
        <v>217</v>
      </c>
      <c r="B130" s="501"/>
      <c r="C130" s="16"/>
      <c r="D130" s="16"/>
      <c r="E130" s="16"/>
      <c r="F130" s="16" t="s">
        <v>78</v>
      </c>
    </row>
    <row r="131" spans="1:6" ht="13.5" customHeight="1" thickBot="1">
      <c r="A131" s="24">
        <v>1</v>
      </c>
      <c r="B131" s="65" t="s">
        <v>218</v>
      </c>
      <c r="C131" s="11">
        <f>+C60-C105</f>
        <v>0</v>
      </c>
      <c r="D131" s="11">
        <f>+D60-D105</f>
        <v>0</v>
      </c>
      <c r="E131" s="11">
        <f>+E60-E105</f>
        <v>0</v>
      </c>
      <c r="F131" s="11">
        <f>+F60-F105</f>
        <v>0</v>
      </c>
    </row>
    <row r="132" spans="1:6" ht="27.75" customHeight="1" thickBot="1">
      <c r="A132" s="24" t="s">
        <v>7</v>
      </c>
      <c r="B132" s="65" t="s">
        <v>219</v>
      </c>
      <c r="C132" s="11">
        <f>+C83-C126</f>
        <v>0</v>
      </c>
      <c r="D132" s="11">
        <f>+D83-D126</f>
        <v>0</v>
      </c>
      <c r="E132" s="11">
        <f>+E83-E126</f>
        <v>0</v>
      </c>
      <c r="F132" s="11">
        <f>+F83-F126</f>
        <v>0</v>
      </c>
    </row>
  </sheetData>
  <sheetProtection/>
  <mergeCells count="6">
    <mergeCell ref="A1:F1"/>
    <mergeCell ref="A130:B130"/>
    <mergeCell ref="A2:B2"/>
    <mergeCell ref="A87:B87"/>
    <mergeCell ref="A129:C129"/>
    <mergeCell ref="A86:F86"/>
  </mergeCell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71" r:id="rId1"/>
  <headerFooter alignWithMargins="0">
    <oddHeader xml:space="preserve">&amp;C&amp;"Times New Roman CE,Félkövér"&amp;12BONYHÁDI GONDOZÁSI KÖZPONT FENNTARTÓJA
2014. ÉVI KÖLTSÉGVETÉS ÖNKÉNT VÁLLALT FELADATAINAK ÖSSZEVONT MÉRLEGE&amp;R&amp;"Times New Roman CE,Félkövér dőlt" 1.3.melléklet </oddHeader>
  </headerFooter>
  <rowBreaks count="1" manualBreakCount="1">
    <brk id="8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32"/>
  <sheetViews>
    <sheetView view="pageBreakPreview" zoomScaleNormal="120" zoomScaleSheetLayoutView="100" zoomScalePageLayoutView="0" workbookViewId="0" topLeftCell="A45">
      <selection activeCell="C84" sqref="C1:C16384"/>
    </sheetView>
  </sheetViews>
  <sheetFormatPr defaultColWidth="9.140625" defaultRowHeight="15"/>
  <cols>
    <col min="1" max="1" width="8.140625" style="74" customWidth="1"/>
    <col min="2" max="2" width="78.57421875" style="74" customWidth="1"/>
    <col min="3" max="6" width="10.7109375" style="75" customWidth="1"/>
    <col min="7" max="16384" width="9.140625" style="15" customWidth="1"/>
  </cols>
  <sheetData>
    <row r="1" spans="1:6" ht="15.75" customHeight="1">
      <c r="A1" s="500" t="s">
        <v>76</v>
      </c>
      <c r="B1" s="500"/>
      <c r="C1" s="500"/>
      <c r="D1" s="500"/>
      <c r="E1" s="500"/>
      <c r="F1" s="500"/>
    </row>
    <row r="2" spans="1:6" ht="15.75" customHeight="1" thickBot="1">
      <c r="A2" s="501" t="s">
        <v>77</v>
      </c>
      <c r="B2" s="501"/>
      <c r="C2" s="16"/>
      <c r="D2" s="16"/>
      <c r="E2" s="16"/>
      <c r="F2" s="16" t="s">
        <v>78</v>
      </c>
    </row>
    <row r="3" spans="1:6" ht="37.5" customHeight="1" thickBot="1">
      <c r="A3" s="17" t="s">
        <v>79</v>
      </c>
      <c r="B3" s="18" t="s">
        <v>80</v>
      </c>
      <c r="C3" s="19" t="s">
        <v>303</v>
      </c>
      <c r="D3" s="19" t="s">
        <v>304</v>
      </c>
      <c r="E3" s="19" t="s">
        <v>305</v>
      </c>
      <c r="F3" s="19" t="s">
        <v>306</v>
      </c>
    </row>
    <row r="4" spans="1:6" s="23" customFormat="1" ht="12" customHeight="1" thickBot="1">
      <c r="A4" s="20">
        <v>1</v>
      </c>
      <c r="B4" s="21">
        <v>2</v>
      </c>
      <c r="C4" s="21">
        <v>4</v>
      </c>
      <c r="D4" s="21">
        <v>5</v>
      </c>
      <c r="E4" s="21">
        <v>6</v>
      </c>
      <c r="F4" s="21">
        <v>7</v>
      </c>
    </row>
    <row r="5" spans="1:6" s="26" customFormat="1" ht="12" customHeight="1" thickBot="1">
      <c r="A5" s="24" t="s">
        <v>1</v>
      </c>
      <c r="B5" s="25" t="s">
        <v>81</v>
      </c>
      <c r="C5" s="11">
        <f>+C6+C7+C8+C9+C10+C11</f>
        <v>0</v>
      </c>
      <c r="D5" s="11">
        <f>+D6+D7+D8+D9+D10+D11</f>
        <v>0</v>
      </c>
      <c r="E5" s="11">
        <f>+E6+E7+E8+E9+E10+E11</f>
        <v>0</v>
      </c>
      <c r="F5" s="11">
        <f>+F6+F7+F8+F9+F10+F11</f>
        <v>0</v>
      </c>
    </row>
    <row r="6" spans="1:6" s="26" customFormat="1" ht="12" customHeight="1" hidden="1">
      <c r="A6" s="27" t="s">
        <v>2</v>
      </c>
      <c r="B6" s="28" t="s">
        <v>82</v>
      </c>
      <c r="C6" s="29"/>
      <c r="D6" s="29"/>
      <c r="E6" s="29"/>
      <c r="F6" s="29"/>
    </row>
    <row r="7" spans="1:6" s="26" customFormat="1" ht="12" customHeight="1" hidden="1">
      <c r="A7" s="30" t="s">
        <v>3</v>
      </c>
      <c r="B7" s="31" t="s">
        <v>83</v>
      </c>
      <c r="C7" s="32"/>
      <c r="D7" s="32"/>
      <c r="E7" s="32"/>
      <c r="F7" s="32"/>
    </row>
    <row r="8" spans="1:6" s="26" customFormat="1" ht="12" customHeight="1" hidden="1">
      <c r="A8" s="30" t="s">
        <v>4</v>
      </c>
      <c r="B8" s="31" t="s">
        <v>84</v>
      </c>
      <c r="C8" s="32"/>
      <c r="D8" s="32"/>
      <c r="E8" s="32"/>
      <c r="F8" s="32"/>
    </row>
    <row r="9" spans="1:6" s="26" customFormat="1" ht="12" customHeight="1" hidden="1">
      <c r="A9" s="30" t="s">
        <v>5</v>
      </c>
      <c r="B9" s="31" t="s">
        <v>85</v>
      </c>
      <c r="C9" s="32"/>
      <c r="D9" s="32"/>
      <c r="E9" s="32"/>
      <c r="F9" s="32"/>
    </row>
    <row r="10" spans="1:6" s="26" customFormat="1" ht="12" customHeight="1" hidden="1">
      <c r="A10" s="30" t="s">
        <v>6</v>
      </c>
      <c r="B10" s="31" t="s">
        <v>86</v>
      </c>
      <c r="C10" s="32"/>
      <c r="D10" s="32"/>
      <c r="E10" s="32"/>
      <c r="F10" s="32"/>
    </row>
    <row r="11" spans="1:6" s="26" customFormat="1" ht="12" customHeight="1" hidden="1" thickBot="1">
      <c r="A11" s="33" t="s">
        <v>87</v>
      </c>
      <c r="B11" s="34" t="s">
        <v>88</v>
      </c>
      <c r="C11" s="32"/>
      <c r="D11" s="32"/>
      <c r="E11" s="32"/>
      <c r="F11" s="32"/>
    </row>
    <row r="12" spans="1:6" s="26" customFormat="1" ht="12" customHeight="1" thickBot="1">
      <c r="A12" s="24" t="s">
        <v>7</v>
      </c>
      <c r="B12" s="35" t="s">
        <v>89</v>
      </c>
      <c r="C12" s="11">
        <f>+C13+C14+C15+C16+C17</f>
        <v>0</v>
      </c>
      <c r="D12" s="11">
        <f>+D13+D14+D15+D16+D17</f>
        <v>0</v>
      </c>
      <c r="E12" s="11">
        <f>+E13+E14+E15+E16+E17</f>
        <v>0</v>
      </c>
      <c r="F12" s="11">
        <f>+F13+F14+F15+F16+F17</f>
        <v>0</v>
      </c>
    </row>
    <row r="13" spans="1:6" s="26" customFormat="1" ht="12" customHeight="1">
      <c r="A13" s="27" t="s">
        <v>8</v>
      </c>
      <c r="B13" s="28" t="s">
        <v>9</v>
      </c>
      <c r="C13" s="29"/>
      <c r="D13" s="29"/>
      <c r="E13" s="29"/>
      <c r="F13" s="29"/>
    </row>
    <row r="14" spans="1:6" s="26" customFormat="1" ht="12" customHeight="1">
      <c r="A14" s="30" t="s">
        <v>10</v>
      </c>
      <c r="B14" s="31" t="s">
        <v>90</v>
      </c>
      <c r="C14" s="32"/>
      <c r="D14" s="32"/>
      <c r="E14" s="32"/>
      <c r="F14" s="32"/>
    </row>
    <row r="15" spans="1:6" s="26" customFormat="1" ht="12" customHeight="1">
      <c r="A15" s="30" t="s">
        <v>11</v>
      </c>
      <c r="B15" s="31" t="s">
        <v>91</v>
      </c>
      <c r="C15" s="32"/>
      <c r="D15" s="32"/>
      <c r="E15" s="32"/>
      <c r="F15" s="32"/>
    </row>
    <row r="16" spans="1:6" s="26" customFormat="1" ht="12" customHeight="1">
      <c r="A16" s="30" t="s">
        <v>12</v>
      </c>
      <c r="B16" s="31" t="s">
        <v>92</v>
      </c>
      <c r="C16" s="32"/>
      <c r="D16" s="32"/>
      <c r="E16" s="32"/>
      <c r="F16" s="32"/>
    </row>
    <row r="17" spans="1:6" s="26" customFormat="1" ht="12" customHeight="1">
      <c r="A17" s="30" t="s">
        <v>93</v>
      </c>
      <c r="B17" s="31" t="s">
        <v>94</v>
      </c>
      <c r="C17" s="32"/>
      <c r="D17" s="32"/>
      <c r="E17" s="32"/>
      <c r="F17" s="32"/>
    </row>
    <row r="18" spans="1:6" s="26" customFormat="1" ht="12" customHeight="1" thickBot="1">
      <c r="A18" s="33" t="s">
        <v>95</v>
      </c>
      <c r="B18" s="34" t="s">
        <v>96</v>
      </c>
      <c r="C18" s="36"/>
      <c r="D18" s="36"/>
      <c r="E18" s="36"/>
      <c r="F18" s="36"/>
    </row>
    <row r="19" spans="1:6" s="26" customFormat="1" ht="12" customHeight="1" thickBot="1">
      <c r="A19" s="24" t="s">
        <v>13</v>
      </c>
      <c r="B19" s="25" t="s">
        <v>97</v>
      </c>
      <c r="C19" s="11">
        <f>+C20+C21+C22+C23+C24</f>
        <v>0</v>
      </c>
      <c r="D19" s="11">
        <f>+D20+D21+D22+D23+D24</f>
        <v>0</v>
      </c>
      <c r="E19" s="11">
        <f>+E20+E21+E22+E23+E24</f>
        <v>0</v>
      </c>
      <c r="F19" s="11">
        <f>+F20+F21+F22+F23+F24</f>
        <v>0</v>
      </c>
    </row>
    <row r="20" spans="1:6" s="26" customFormat="1" ht="12" customHeight="1">
      <c r="A20" s="27" t="s">
        <v>98</v>
      </c>
      <c r="B20" s="28" t="s">
        <v>99</v>
      </c>
      <c r="C20" s="29"/>
      <c r="D20" s="29"/>
      <c r="E20" s="29"/>
      <c r="F20" s="29"/>
    </row>
    <row r="21" spans="1:6" s="26" customFormat="1" ht="12" customHeight="1">
      <c r="A21" s="30" t="s">
        <v>100</v>
      </c>
      <c r="B21" s="31" t="s">
        <v>101</v>
      </c>
      <c r="C21" s="32"/>
      <c r="D21" s="32"/>
      <c r="E21" s="32"/>
      <c r="F21" s="32"/>
    </row>
    <row r="22" spans="1:6" s="26" customFormat="1" ht="12" customHeight="1">
      <c r="A22" s="30" t="s">
        <v>102</v>
      </c>
      <c r="B22" s="31" t="s">
        <v>103</v>
      </c>
      <c r="C22" s="32"/>
      <c r="D22" s="32"/>
      <c r="E22" s="32"/>
      <c r="F22" s="32"/>
    </row>
    <row r="23" spans="1:6" s="26" customFormat="1" ht="12" customHeight="1">
      <c r="A23" s="30" t="s">
        <v>104</v>
      </c>
      <c r="B23" s="31" t="s">
        <v>105</v>
      </c>
      <c r="C23" s="32"/>
      <c r="D23" s="32"/>
      <c r="E23" s="32"/>
      <c r="F23" s="32"/>
    </row>
    <row r="24" spans="1:6" s="26" customFormat="1" ht="12" customHeight="1">
      <c r="A24" s="30" t="s">
        <v>106</v>
      </c>
      <c r="B24" s="31" t="s">
        <v>107</v>
      </c>
      <c r="C24" s="32"/>
      <c r="D24" s="32"/>
      <c r="E24" s="32"/>
      <c r="F24" s="32"/>
    </row>
    <row r="25" spans="1:6" s="26" customFormat="1" ht="12" customHeight="1" thickBot="1">
      <c r="A25" s="33" t="s">
        <v>108</v>
      </c>
      <c r="B25" s="34" t="s">
        <v>109</v>
      </c>
      <c r="C25" s="36"/>
      <c r="D25" s="36"/>
      <c r="E25" s="36"/>
      <c r="F25" s="36"/>
    </row>
    <row r="26" spans="1:6" s="26" customFormat="1" ht="12" customHeight="1" thickBot="1">
      <c r="A26" s="24" t="s">
        <v>110</v>
      </c>
      <c r="B26" s="25" t="s">
        <v>111</v>
      </c>
      <c r="C26" s="14">
        <f>+C27+C30+C31+C32</f>
        <v>0</v>
      </c>
      <c r="D26" s="14">
        <f>+D27+D30+D31+D32</f>
        <v>0</v>
      </c>
      <c r="E26" s="14">
        <f>+E27+E30+E31+E32</f>
        <v>0</v>
      </c>
      <c r="F26" s="14">
        <f>+F27+F30+F31+F32</f>
        <v>0</v>
      </c>
    </row>
    <row r="27" spans="1:6" s="26" customFormat="1" ht="12" customHeight="1" hidden="1">
      <c r="A27" s="27" t="s">
        <v>16</v>
      </c>
      <c r="B27" s="28" t="s">
        <v>112</v>
      </c>
      <c r="C27" s="37">
        <f>+C28+C29</f>
        <v>0</v>
      </c>
      <c r="D27" s="37"/>
      <c r="E27" s="37"/>
      <c r="F27" s="37"/>
    </row>
    <row r="28" spans="1:6" s="26" customFormat="1" ht="12" customHeight="1" hidden="1">
      <c r="A28" s="30" t="s">
        <v>113</v>
      </c>
      <c r="B28" s="31" t="s">
        <v>114</v>
      </c>
      <c r="C28" s="32"/>
      <c r="D28" s="32"/>
      <c r="E28" s="32"/>
      <c r="F28" s="32"/>
    </row>
    <row r="29" spans="1:6" s="26" customFormat="1" ht="12" customHeight="1" hidden="1">
      <c r="A29" s="30" t="s">
        <v>115</v>
      </c>
      <c r="B29" s="31" t="s">
        <v>116</v>
      </c>
      <c r="C29" s="32"/>
      <c r="D29" s="32"/>
      <c r="E29" s="32"/>
      <c r="F29" s="32"/>
    </row>
    <row r="30" spans="1:6" s="26" customFormat="1" ht="12" customHeight="1" hidden="1">
      <c r="A30" s="30" t="s">
        <v>17</v>
      </c>
      <c r="B30" s="31" t="s">
        <v>117</v>
      </c>
      <c r="C30" s="32"/>
      <c r="D30" s="32"/>
      <c r="E30" s="32"/>
      <c r="F30" s="32"/>
    </row>
    <row r="31" spans="1:6" s="26" customFormat="1" ht="12" customHeight="1" hidden="1">
      <c r="A31" s="30" t="s">
        <v>18</v>
      </c>
      <c r="B31" s="31" t="s">
        <v>118</v>
      </c>
      <c r="C31" s="32"/>
      <c r="D31" s="32"/>
      <c r="E31" s="32"/>
      <c r="F31" s="32"/>
    </row>
    <row r="32" spans="1:6" s="26" customFormat="1" ht="12" customHeight="1" hidden="1" thickBot="1">
      <c r="A32" s="33" t="s">
        <v>119</v>
      </c>
      <c r="B32" s="34" t="s">
        <v>120</v>
      </c>
      <c r="C32" s="36"/>
      <c r="D32" s="36"/>
      <c r="E32" s="36"/>
      <c r="F32" s="36"/>
    </row>
    <row r="33" spans="1:6" s="26" customFormat="1" ht="12" customHeight="1" thickBot="1">
      <c r="A33" s="24" t="s">
        <v>19</v>
      </c>
      <c r="B33" s="25" t="s">
        <v>121</v>
      </c>
      <c r="C33" s="11">
        <f>SUM(C34:C43)</f>
        <v>0</v>
      </c>
      <c r="D33" s="11">
        <f>SUM(D34:D43)</f>
        <v>0</v>
      </c>
      <c r="E33" s="11">
        <f>SUM(E34:E43)</f>
        <v>0</v>
      </c>
      <c r="F33" s="11">
        <f>SUM(F34:F43)</f>
        <v>0</v>
      </c>
    </row>
    <row r="34" spans="1:6" s="26" customFormat="1" ht="12" customHeight="1">
      <c r="A34" s="27" t="s">
        <v>20</v>
      </c>
      <c r="B34" s="28" t="s">
        <v>122</v>
      </c>
      <c r="C34" s="29"/>
      <c r="D34" s="29"/>
      <c r="E34" s="29"/>
      <c r="F34" s="29"/>
    </row>
    <row r="35" spans="1:6" s="26" customFormat="1" ht="12" customHeight="1">
      <c r="A35" s="30" t="s">
        <v>22</v>
      </c>
      <c r="B35" s="31" t="s">
        <v>123</v>
      </c>
      <c r="C35" s="32"/>
      <c r="D35" s="32"/>
      <c r="E35" s="32"/>
      <c r="F35" s="32"/>
    </row>
    <row r="36" spans="1:6" s="26" customFormat="1" ht="12" customHeight="1">
      <c r="A36" s="30" t="s">
        <v>24</v>
      </c>
      <c r="B36" s="31" t="s">
        <v>124</v>
      </c>
      <c r="C36" s="32"/>
      <c r="D36" s="32"/>
      <c r="E36" s="32"/>
      <c r="F36" s="32"/>
    </row>
    <row r="37" spans="1:6" s="26" customFormat="1" ht="12" customHeight="1">
      <c r="A37" s="30" t="s">
        <v>125</v>
      </c>
      <c r="B37" s="31" t="s">
        <v>126</v>
      </c>
      <c r="C37" s="32"/>
      <c r="D37" s="32"/>
      <c r="E37" s="32"/>
      <c r="F37" s="32"/>
    </row>
    <row r="38" spans="1:6" s="26" customFormat="1" ht="12" customHeight="1">
      <c r="A38" s="30" t="s">
        <v>127</v>
      </c>
      <c r="B38" s="31" t="s">
        <v>128</v>
      </c>
      <c r="C38" s="32"/>
      <c r="D38" s="32"/>
      <c r="E38" s="32"/>
      <c r="F38" s="32"/>
    </row>
    <row r="39" spans="1:6" s="26" customFormat="1" ht="12" customHeight="1">
      <c r="A39" s="30" t="s">
        <v>129</v>
      </c>
      <c r="B39" s="31" t="s">
        <v>130</v>
      </c>
      <c r="C39" s="32"/>
      <c r="D39" s="32"/>
      <c r="E39" s="32"/>
      <c r="F39" s="32"/>
    </row>
    <row r="40" spans="1:6" s="26" customFormat="1" ht="12" customHeight="1">
      <c r="A40" s="30" t="s">
        <v>131</v>
      </c>
      <c r="B40" s="31" t="s">
        <v>132</v>
      </c>
      <c r="C40" s="32"/>
      <c r="D40" s="32"/>
      <c r="E40" s="32"/>
      <c r="F40" s="32"/>
    </row>
    <row r="41" spans="1:6" s="26" customFormat="1" ht="12" customHeight="1">
      <c r="A41" s="30" t="s">
        <v>133</v>
      </c>
      <c r="B41" s="31" t="s">
        <v>134</v>
      </c>
      <c r="C41" s="32"/>
      <c r="D41" s="32"/>
      <c r="E41" s="32"/>
      <c r="F41" s="32"/>
    </row>
    <row r="42" spans="1:6" s="26" customFormat="1" ht="12" customHeight="1">
      <c r="A42" s="30" t="s">
        <v>135</v>
      </c>
      <c r="B42" s="31" t="s">
        <v>136</v>
      </c>
      <c r="C42" s="38"/>
      <c r="D42" s="38"/>
      <c r="E42" s="38"/>
      <c r="F42" s="38"/>
    </row>
    <row r="43" spans="1:6" s="26" customFormat="1" ht="12" customHeight="1" thickBot="1">
      <c r="A43" s="33" t="s">
        <v>137</v>
      </c>
      <c r="B43" s="34" t="s">
        <v>138</v>
      </c>
      <c r="C43" s="39"/>
      <c r="D43" s="39"/>
      <c r="E43" s="39"/>
      <c r="F43" s="39"/>
    </row>
    <row r="44" spans="1:6" s="26" customFormat="1" ht="12" customHeight="1" thickBot="1">
      <c r="A44" s="24" t="s">
        <v>26</v>
      </c>
      <c r="B44" s="25" t="s">
        <v>139</v>
      </c>
      <c r="C44" s="11">
        <f>SUM(C45:C49)</f>
        <v>0</v>
      </c>
      <c r="D44" s="11">
        <f>SUM(D45:D49)</f>
        <v>0</v>
      </c>
      <c r="E44" s="11">
        <f>SUM(E45:E49)</f>
        <v>0</v>
      </c>
      <c r="F44" s="11">
        <f>SUM(F45:F49)</f>
        <v>0</v>
      </c>
    </row>
    <row r="45" spans="1:6" s="26" customFormat="1" ht="12" customHeight="1">
      <c r="A45" s="27" t="s">
        <v>46</v>
      </c>
      <c r="B45" s="28" t="s">
        <v>21</v>
      </c>
      <c r="C45" s="40"/>
      <c r="D45" s="40"/>
      <c r="E45" s="40"/>
      <c r="F45" s="40"/>
    </row>
    <row r="46" spans="1:6" s="26" customFormat="1" ht="12" customHeight="1">
      <c r="A46" s="30" t="s">
        <v>48</v>
      </c>
      <c r="B46" s="31" t="s">
        <v>23</v>
      </c>
      <c r="C46" s="38"/>
      <c r="D46" s="38"/>
      <c r="E46" s="38"/>
      <c r="F46" s="38"/>
    </row>
    <row r="47" spans="1:6" s="26" customFormat="1" ht="12" customHeight="1">
      <c r="A47" s="30" t="s">
        <v>50</v>
      </c>
      <c r="B47" s="31" t="s">
        <v>25</v>
      </c>
      <c r="C47" s="38"/>
      <c r="D47" s="38"/>
      <c r="E47" s="38"/>
      <c r="F47" s="38"/>
    </row>
    <row r="48" spans="1:6" s="26" customFormat="1" ht="12" customHeight="1">
      <c r="A48" s="30" t="s">
        <v>52</v>
      </c>
      <c r="B48" s="31" t="s">
        <v>140</v>
      </c>
      <c r="C48" s="38"/>
      <c r="D48" s="38"/>
      <c r="E48" s="38"/>
      <c r="F48" s="38"/>
    </row>
    <row r="49" spans="1:6" s="26" customFormat="1" ht="12" customHeight="1" thickBot="1">
      <c r="A49" s="33" t="s">
        <v>141</v>
      </c>
      <c r="B49" s="34" t="s">
        <v>142</v>
      </c>
      <c r="C49" s="39"/>
      <c r="D49" s="39"/>
      <c r="E49" s="39"/>
      <c r="F49" s="39"/>
    </row>
    <row r="50" spans="1:6" s="26" customFormat="1" ht="12" customHeight="1" thickBot="1">
      <c r="A50" s="24" t="s">
        <v>143</v>
      </c>
      <c r="B50" s="25" t="s">
        <v>144</v>
      </c>
      <c r="C50" s="11">
        <f>SUM(C51:C53)</f>
        <v>0</v>
      </c>
      <c r="D50" s="11">
        <f>SUM(D51:D53)</f>
        <v>0</v>
      </c>
      <c r="E50" s="11">
        <f>SUM(E51:E53)</f>
        <v>0</v>
      </c>
      <c r="F50" s="11">
        <f>SUM(F51:F53)</f>
        <v>0</v>
      </c>
    </row>
    <row r="51" spans="1:6" s="26" customFormat="1" ht="12" customHeight="1">
      <c r="A51" s="27" t="s">
        <v>55</v>
      </c>
      <c r="B51" s="28" t="s">
        <v>145</v>
      </c>
      <c r="C51" s="29"/>
      <c r="D51" s="29"/>
      <c r="E51" s="29"/>
      <c r="F51" s="29"/>
    </row>
    <row r="52" spans="1:6" s="26" customFormat="1" ht="12" customHeight="1">
      <c r="A52" s="30" t="s">
        <v>57</v>
      </c>
      <c r="B52" s="31" t="s">
        <v>146</v>
      </c>
      <c r="C52" s="32"/>
      <c r="D52" s="32"/>
      <c r="E52" s="32"/>
      <c r="F52" s="32"/>
    </row>
    <row r="53" spans="1:6" s="26" customFormat="1" ht="12" customHeight="1">
      <c r="A53" s="30" t="s">
        <v>59</v>
      </c>
      <c r="B53" s="31" t="s">
        <v>147</v>
      </c>
      <c r="C53" s="32"/>
      <c r="D53" s="32"/>
      <c r="E53" s="32"/>
      <c r="F53" s="32"/>
    </row>
    <row r="54" spans="1:6" s="26" customFormat="1" ht="12" customHeight="1" thickBot="1">
      <c r="A54" s="33" t="s">
        <v>61</v>
      </c>
      <c r="B54" s="34" t="s">
        <v>148</v>
      </c>
      <c r="C54" s="36"/>
      <c r="D54" s="36"/>
      <c r="E54" s="36"/>
      <c r="F54" s="36"/>
    </row>
    <row r="55" spans="1:6" s="26" customFormat="1" ht="12" customHeight="1" thickBot="1">
      <c r="A55" s="24" t="s">
        <v>29</v>
      </c>
      <c r="B55" s="35" t="s">
        <v>149</v>
      </c>
      <c r="C55" s="11">
        <f>SUM(C56:C58)</f>
        <v>0</v>
      </c>
      <c r="D55" s="11">
        <f>SUM(D56:D58)</f>
        <v>0</v>
      </c>
      <c r="E55" s="11">
        <f>SUM(E56:E58)</f>
        <v>0</v>
      </c>
      <c r="F55" s="11">
        <f>SUM(F56:F58)</f>
        <v>0</v>
      </c>
    </row>
    <row r="56" spans="1:6" s="26" customFormat="1" ht="12" customHeight="1">
      <c r="A56" s="27" t="s">
        <v>64</v>
      </c>
      <c r="B56" s="28" t="s">
        <v>150</v>
      </c>
      <c r="C56" s="38"/>
      <c r="D56" s="38"/>
      <c r="E56" s="38"/>
      <c r="F56" s="38"/>
    </row>
    <row r="57" spans="1:6" s="26" customFormat="1" ht="12" customHeight="1">
      <c r="A57" s="30" t="s">
        <v>66</v>
      </c>
      <c r="B57" s="31" t="s">
        <v>151</v>
      </c>
      <c r="C57" s="38"/>
      <c r="D57" s="38"/>
      <c r="E57" s="38"/>
      <c r="F57" s="38"/>
    </row>
    <row r="58" spans="1:6" s="26" customFormat="1" ht="12" customHeight="1">
      <c r="A58" s="30" t="s">
        <v>68</v>
      </c>
      <c r="B58" s="31" t="s">
        <v>152</v>
      </c>
      <c r="C58" s="38"/>
      <c r="D58" s="38"/>
      <c r="E58" s="38"/>
      <c r="F58" s="38"/>
    </row>
    <row r="59" spans="1:6" s="26" customFormat="1" ht="12" customHeight="1" thickBot="1">
      <c r="A59" s="33" t="s">
        <v>70</v>
      </c>
      <c r="B59" s="34" t="s">
        <v>153</v>
      </c>
      <c r="C59" s="38"/>
      <c r="D59" s="38"/>
      <c r="E59" s="38"/>
      <c r="F59" s="38"/>
    </row>
    <row r="60" spans="1:6" s="26" customFormat="1" ht="12" customHeight="1" thickBot="1">
      <c r="A60" s="24" t="s">
        <v>30</v>
      </c>
      <c r="B60" s="25" t="s">
        <v>154</v>
      </c>
      <c r="C60" s="14">
        <f>+C5+C12+C19+C26+C33+C44+C50+C55</f>
        <v>0</v>
      </c>
      <c r="D60" s="14">
        <f>+D5+D12+D19+D26+D33+D44+D50+D55</f>
        <v>0</v>
      </c>
      <c r="E60" s="14">
        <f>+E5+E12+E19+E26+E33+E44+E50+E55</f>
        <v>0</v>
      </c>
      <c r="F60" s="14">
        <f>+F5+F12+F19+F26+F33+F44+F50+F55</f>
        <v>0</v>
      </c>
    </row>
    <row r="61" spans="1:6" s="26" customFormat="1" ht="12" customHeight="1" thickBot="1">
      <c r="A61" s="41" t="s">
        <v>155</v>
      </c>
      <c r="B61" s="35" t="s">
        <v>156</v>
      </c>
      <c r="C61" s="11">
        <f>SUM(C62:C64)</f>
        <v>0</v>
      </c>
      <c r="D61" s="11">
        <f>SUM(D62:D64)</f>
        <v>0</v>
      </c>
      <c r="E61" s="11">
        <f>SUM(E62:E64)</f>
        <v>0</v>
      </c>
      <c r="F61" s="11">
        <f>SUM(F62:F64)</f>
        <v>0</v>
      </c>
    </row>
    <row r="62" spans="1:6" s="26" customFormat="1" ht="12" customHeight="1">
      <c r="A62" s="27" t="s">
        <v>157</v>
      </c>
      <c r="B62" s="28" t="s">
        <v>158</v>
      </c>
      <c r="C62" s="38"/>
      <c r="D62" s="38"/>
      <c r="E62" s="38"/>
      <c r="F62" s="38"/>
    </row>
    <row r="63" spans="1:6" s="26" customFormat="1" ht="12" customHeight="1">
      <c r="A63" s="30" t="s">
        <v>159</v>
      </c>
      <c r="B63" s="31" t="s">
        <v>160</v>
      </c>
      <c r="C63" s="38"/>
      <c r="D63" s="38"/>
      <c r="E63" s="38"/>
      <c r="F63" s="38"/>
    </row>
    <row r="64" spans="1:6" s="26" customFormat="1" ht="12" customHeight="1" thickBot="1">
      <c r="A64" s="33" t="s">
        <v>161</v>
      </c>
      <c r="B64" s="42" t="s">
        <v>162</v>
      </c>
      <c r="C64" s="38"/>
      <c r="D64" s="38"/>
      <c r="E64" s="38"/>
      <c r="F64" s="38"/>
    </row>
    <row r="65" spans="1:6" s="26" customFormat="1" ht="12" customHeight="1" thickBot="1">
      <c r="A65" s="41" t="s">
        <v>163</v>
      </c>
      <c r="B65" s="35" t="s">
        <v>164</v>
      </c>
      <c r="C65" s="11">
        <f>SUM(C66:C69)</f>
        <v>0</v>
      </c>
      <c r="D65" s="11">
        <f>SUM(D66:D69)</f>
        <v>0</v>
      </c>
      <c r="E65" s="11">
        <f>SUM(E66:E69)</f>
        <v>0</v>
      </c>
      <c r="F65" s="11">
        <f>SUM(F66:F69)</f>
        <v>0</v>
      </c>
    </row>
    <row r="66" spans="1:6" s="26" customFormat="1" ht="12" customHeight="1">
      <c r="A66" s="27" t="s">
        <v>165</v>
      </c>
      <c r="B66" s="28" t="s">
        <v>166</v>
      </c>
      <c r="C66" s="38"/>
      <c r="D66" s="38"/>
      <c r="E66" s="38"/>
      <c r="F66" s="38"/>
    </row>
    <row r="67" spans="1:6" s="26" customFormat="1" ht="12" customHeight="1">
      <c r="A67" s="30" t="s">
        <v>167</v>
      </c>
      <c r="B67" s="31" t="s">
        <v>168</v>
      </c>
      <c r="C67" s="38"/>
      <c r="D67" s="38"/>
      <c r="E67" s="38"/>
      <c r="F67" s="38"/>
    </row>
    <row r="68" spans="1:6" s="26" customFormat="1" ht="12" customHeight="1">
      <c r="A68" s="30" t="s">
        <v>169</v>
      </c>
      <c r="B68" s="31" t="s">
        <v>170</v>
      </c>
      <c r="C68" s="38"/>
      <c r="D68" s="38"/>
      <c r="E68" s="38"/>
      <c r="F68" s="38"/>
    </row>
    <row r="69" spans="1:6" s="26" customFormat="1" ht="12" customHeight="1" thickBot="1">
      <c r="A69" s="33" t="s">
        <v>171</v>
      </c>
      <c r="B69" s="34" t="s">
        <v>172</v>
      </c>
      <c r="C69" s="38"/>
      <c r="D69" s="38"/>
      <c r="E69" s="38"/>
      <c r="F69" s="38"/>
    </row>
    <row r="70" spans="1:6" s="26" customFormat="1" ht="12" customHeight="1" thickBot="1">
      <c r="A70" s="41" t="s">
        <v>173</v>
      </c>
      <c r="B70" s="35" t="s">
        <v>174</v>
      </c>
      <c r="C70" s="11">
        <f>SUM(C71:C72)</f>
        <v>0</v>
      </c>
      <c r="D70" s="11">
        <f>SUM(D71:D72)</f>
        <v>0</v>
      </c>
      <c r="E70" s="11">
        <f>SUM(E71:E72)</f>
        <v>0</v>
      </c>
      <c r="F70" s="11">
        <f>SUM(F71:F72)</f>
        <v>0</v>
      </c>
    </row>
    <row r="71" spans="1:6" s="26" customFormat="1" ht="12" customHeight="1">
      <c r="A71" s="27" t="s">
        <v>175</v>
      </c>
      <c r="B71" s="28" t="s">
        <v>176</v>
      </c>
      <c r="C71" s="38"/>
      <c r="D71" s="38"/>
      <c r="E71" s="38"/>
      <c r="F71" s="38"/>
    </row>
    <row r="72" spans="1:6" s="26" customFormat="1" ht="12" customHeight="1" thickBot="1">
      <c r="A72" s="33" t="s">
        <v>177</v>
      </c>
      <c r="B72" s="34" t="s">
        <v>178</v>
      </c>
      <c r="C72" s="38"/>
      <c r="D72" s="38"/>
      <c r="E72" s="38"/>
      <c r="F72" s="38"/>
    </row>
    <row r="73" spans="1:6" s="26" customFormat="1" ht="12" customHeight="1" thickBot="1">
      <c r="A73" s="41" t="s">
        <v>179</v>
      </c>
      <c r="B73" s="35" t="s">
        <v>180</v>
      </c>
      <c r="C73" s="11">
        <f>SUM(C74:C76)</f>
        <v>0</v>
      </c>
      <c r="D73" s="11">
        <f>SUM(D74:D76)</f>
        <v>0</v>
      </c>
      <c r="E73" s="11">
        <f>SUM(E74:E76)</f>
        <v>0</v>
      </c>
      <c r="F73" s="11">
        <f>SUM(F74:F76)</f>
        <v>0</v>
      </c>
    </row>
    <row r="74" spans="1:6" s="26" customFormat="1" ht="12" customHeight="1">
      <c r="A74" s="27" t="s">
        <v>181</v>
      </c>
      <c r="B74" s="28" t="s">
        <v>182</v>
      </c>
      <c r="C74" s="38"/>
      <c r="D74" s="38"/>
      <c r="E74" s="38"/>
      <c r="F74" s="38"/>
    </row>
    <row r="75" spans="1:6" s="26" customFormat="1" ht="12" customHeight="1">
      <c r="A75" s="30" t="s">
        <v>183</v>
      </c>
      <c r="B75" s="31" t="s">
        <v>184</v>
      </c>
      <c r="C75" s="38"/>
      <c r="D75" s="38"/>
      <c r="E75" s="38"/>
      <c r="F75" s="38"/>
    </row>
    <row r="76" spans="1:6" s="26" customFormat="1" ht="12" customHeight="1" thickBot="1">
      <c r="A76" s="33" t="s">
        <v>185</v>
      </c>
      <c r="B76" s="34" t="s">
        <v>186</v>
      </c>
      <c r="C76" s="38"/>
      <c r="D76" s="38"/>
      <c r="E76" s="38"/>
      <c r="F76" s="38"/>
    </row>
    <row r="77" spans="1:6" s="26" customFormat="1" ht="12" customHeight="1" thickBot="1">
      <c r="A77" s="41" t="s">
        <v>187</v>
      </c>
      <c r="B77" s="35" t="s">
        <v>188</v>
      </c>
      <c r="C77" s="11">
        <f>SUM(C78:C81)</f>
        <v>0</v>
      </c>
      <c r="D77" s="11">
        <f>SUM(D78:D81)</f>
        <v>0</v>
      </c>
      <c r="E77" s="11">
        <f>SUM(E78:E81)</f>
        <v>0</v>
      </c>
      <c r="F77" s="11">
        <f>SUM(F78:F81)</f>
        <v>0</v>
      </c>
    </row>
    <row r="78" spans="1:6" s="26" customFormat="1" ht="12" customHeight="1">
      <c r="A78" s="43" t="s">
        <v>189</v>
      </c>
      <c r="B78" s="28" t="s">
        <v>190</v>
      </c>
      <c r="C78" s="38"/>
      <c r="D78" s="38"/>
      <c r="E78" s="38"/>
      <c r="F78" s="38"/>
    </row>
    <row r="79" spans="1:6" s="26" customFormat="1" ht="12" customHeight="1">
      <c r="A79" s="44" t="s">
        <v>191</v>
      </c>
      <c r="B79" s="31" t="s">
        <v>192</v>
      </c>
      <c r="C79" s="38"/>
      <c r="D79" s="38"/>
      <c r="E79" s="38"/>
      <c r="F79" s="38"/>
    </row>
    <row r="80" spans="1:6" s="26" customFormat="1" ht="12" customHeight="1">
      <c r="A80" s="44" t="s">
        <v>193</v>
      </c>
      <c r="B80" s="31" t="s">
        <v>194</v>
      </c>
      <c r="C80" s="38"/>
      <c r="D80" s="38"/>
      <c r="E80" s="38"/>
      <c r="F80" s="38"/>
    </row>
    <row r="81" spans="1:6" s="26" customFormat="1" ht="12" customHeight="1" thickBot="1">
      <c r="A81" s="45" t="s">
        <v>195</v>
      </c>
      <c r="B81" s="34" t="s">
        <v>196</v>
      </c>
      <c r="C81" s="38"/>
      <c r="D81" s="38"/>
      <c r="E81" s="38"/>
      <c r="F81" s="38"/>
    </row>
    <row r="82" spans="1:6" s="26" customFormat="1" ht="13.5" customHeight="1" thickBot="1">
      <c r="A82" s="41" t="s">
        <v>197</v>
      </c>
      <c r="B82" s="35" t="s">
        <v>198</v>
      </c>
      <c r="C82" s="46"/>
      <c r="D82" s="46"/>
      <c r="E82" s="46"/>
      <c r="F82" s="46"/>
    </row>
    <row r="83" spans="1:6" s="26" customFormat="1" ht="15.75" customHeight="1" thickBot="1">
      <c r="A83" s="41" t="s">
        <v>199</v>
      </c>
      <c r="B83" s="47" t="s">
        <v>200</v>
      </c>
      <c r="C83" s="14">
        <f>+C61+C65+C70+C73+C77+C82</f>
        <v>0</v>
      </c>
      <c r="D83" s="14">
        <f>+D61+D65+D70+D73+D77+D82</f>
        <v>0</v>
      </c>
      <c r="E83" s="14">
        <f>+E61+E65+E70+E73+E77+E82</f>
        <v>0</v>
      </c>
      <c r="F83" s="14">
        <f>+F61+F65+F70+F73+F77+F82</f>
        <v>0</v>
      </c>
    </row>
    <row r="84" spans="1:6" s="26" customFormat="1" ht="16.5" customHeight="1" thickBot="1">
      <c r="A84" s="48" t="s">
        <v>201</v>
      </c>
      <c r="B84" s="49" t="s">
        <v>202</v>
      </c>
      <c r="C84" s="14">
        <f>+C60+C83</f>
        <v>0</v>
      </c>
      <c r="D84" s="14">
        <f>+D60+D83</f>
        <v>0</v>
      </c>
      <c r="E84" s="14">
        <f>+E60+E83</f>
        <v>0</v>
      </c>
      <c r="F84" s="14">
        <f>+F60+F83</f>
        <v>0</v>
      </c>
    </row>
    <row r="85" spans="1:6" s="26" customFormat="1" ht="33" customHeight="1">
      <c r="A85" s="77"/>
      <c r="B85" s="78"/>
      <c r="C85" s="79"/>
      <c r="D85" s="51"/>
      <c r="E85" s="51"/>
      <c r="F85" s="51"/>
    </row>
    <row r="86" spans="1:6" ht="16.5" customHeight="1">
      <c r="A86" s="500" t="s">
        <v>203</v>
      </c>
      <c r="B86" s="500"/>
      <c r="C86" s="500"/>
      <c r="D86" s="500"/>
      <c r="E86" s="500"/>
      <c r="F86" s="500"/>
    </row>
    <row r="87" spans="1:6" s="53" customFormat="1" ht="16.5" customHeight="1" thickBot="1">
      <c r="A87" s="502" t="s">
        <v>204</v>
      </c>
      <c r="B87" s="502"/>
      <c r="C87" s="52"/>
      <c r="D87" s="52"/>
      <c r="E87" s="52"/>
      <c r="F87" s="52" t="s">
        <v>78</v>
      </c>
    </row>
    <row r="88" spans="1:6" ht="37.5" customHeight="1" thickBot="1">
      <c r="A88" s="17" t="s">
        <v>79</v>
      </c>
      <c r="B88" s="18" t="s">
        <v>205</v>
      </c>
      <c r="C88" s="19" t="s">
        <v>303</v>
      </c>
      <c r="D88" s="19" t="s">
        <v>304</v>
      </c>
      <c r="E88" s="19" t="s">
        <v>305</v>
      </c>
      <c r="F88" s="19" t="s">
        <v>306</v>
      </c>
    </row>
    <row r="89" spans="1:6" s="23" customFormat="1" ht="12" customHeight="1" thickBot="1">
      <c r="A89" s="10">
        <v>1</v>
      </c>
      <c r="B89" s="54">
        <v>2</v>
      </c>
      <c r="C89" s="54">
        <v>4</v>
      </c>
      <c r="D89" s="54">
        <v>5</v>
      </c>
      <c r="E89" s="54">
        <v>6</v>
      </c>
      <c r="F89" s="54">
        <v>7</v>
      </c>
    </row>
    <row r="90" spans="1:6" ht="12" customHeight="1" thickBot="1">
      <c r="A90" s="56" t="s">
        <v>1</v>
      </c>
      <c r="B90" s="57" t="s">
        <v>206</v>
      </c>
      <c r="C90" s="58">
        <f>SUM(C91:C95)</f>
        <v>0</v>
      </c>
      <c r="D90" s="58">
        <f>SUM(D91:D95)</f>
        <v>0</v>
      </c>
      <c r="E90" s="58">
        <f>SUM(E91:E95)</f>
        <v>0</v>
      </c>
      <c r="F90" s="58">
        <f>SUM(F91:F95)</f>
        <v>0</v>
      </c>
    </row>
    <row r="91" spans="1:6" ht="12" customHeight="1">
      <c r="A91" s="59" t="s">
        <v>2</v>
      </c>
      <c r="B91" s="60" t="s">
        <v>34</v>
      </c>
      <c r="C91" s="61"/>
      <c r="D91" s="61"/>
      <c r="E91" s="61"/>
      <c r="F91" s="61"/>
    </row>
    <row r="92" spans="1:6" ht="12" customHeight="1">
      <c r="A92" s="30" t="s">
        <v>3</v>
      </c>
      <c r="B92" s="2" t="s">
        <v>35</v>
      </c>
      <c r="C92" s="32"/>
      <c r="D92" s="32"/>
      <c r="E92" s="32"/>
      <c r="F92" s="32"/>
    </row>
    <row r="93" spans="1:6" ht="12" customHeight="1">
      <c r="A93" s="30" t="s">
        <v>4</v>
      </c>
      <c r="B93" s="2" t="s">
        <v>36</v>
      </c>
      <c r="C93" s="36"/>
      <c r="D93" s="36"/>
      <c r="E93" s="36"/>
      <c r="F93" s="36"/>
    </row>
    <row r="94" spans="1:6" ht="12" customHeight="1">
      <c r="A94" s="30" t="s">
        <v>5</v>
      </c>
      <c r="B94" s="62" t="s">
        <v>37</v>
      </c>
      <c r="C94" s="36"/>
      <c r="D94" s="36"/>
      <c r="E94" s="36"/>
      <c r="F94" s="36"/>
    </row>
    <row r="95" spans="1:6" ht="12" customHeight="1" thickBot="1">
      <c r="A95" s="30" t="s">
        <v>207</v>
      </c>
      <c r="B95" s="63" t="s">
        <v>38</v>
      </c>
      <c r="C95" s="36"/>
      <c r="D95" s="36"/>
      <c r="E95" s="36"/>
      <c r="F95" s="36"/>
    </row>
    <row r="96" spans="1:6" ht="12" customHeight="1" thickBot="1">
      <c r="A96" s="24" t="s">
        <v>7</v>
      </c>
      <c r="B96" s="65" t="s">
        <v>208</v>
      </c>
      <c r="C96" s="11">
        <f>+C97+C99+C101</f>
        <v>0</v>
      </c>
      <c r="D96" s="11">
        <f>+D97+D99+D101</f>
        <v>0</v>
      </c>
      <c r="E96" s="11">
        <f>+E97+E99+E101</f>
        <v>0</v>
      </c>
      <c r="F96" s="11">
        <f>+F97+F99+F101</f>
        <v>0</v>
      </c>
    </row>
    <row r="97" spans="1:6" ht="12" customHeight="1">
      <c r="A97" s="27" t="s">
        <v>8</v>
      </c>
      <c r="B97" s="2" t="s">
        <v>39</v>
      </c>
      <c r="C97" s="29"/>
      <c r="D97" s="29"/>
      <c r="E97" s="29"/>
      <c r="F97" s="29"/>
    </row>
    <row r="98" spans="1:6" ht="12" customHeight="1">
      <c r="A98" s="27" t="s">
        <v>10</v>
      </c>
      <c r="B98" s="66" t="s">
        <v>209</v>
      </c>
      <c r="C98" s="29"/>
      <c r="D98" s="29"/>
      <c r="E98" s="29"/>
      <c r="F98" s="29"/>
    </row>
    <row r="99" spans="1:6" ht="12" customHeight="1">
      <c r="A99" s="27" t="s">
        <v>11</v>
      </c>
      <c r="B99" s="66" t="s">
        <v>40</v>
      </c>
      <c r="C99" s="32"/>
      <c r="D99" s="32"/>
      <c r="E99" s="32"/>
      <c r="F99" s="32"/>
    </row>
    <row r="100" spans="1:6" ht="12" customHeight="1">
      <c r="A100" s="27" t="s">
        <v>12</v>
      </c>
      <c r="B100" s="66" t="s">
        <v>210</v>
      </c>
      <c r="C100" s="12"/>
      <c r="D100" s="12"/>
      <c r="E100" s="12"/>
      <c r="F100" s="12"/>
    </row>
    <row r="101" spans="1:6" ht="12" customHeight="1" thickBot="1">
      <c r="A101" s="27" t="s">
        <v>93</v>
      </c>
      <c r="B101" s="67" t="s">
        <v>211</v>
      </c>
      <c r="C101" s="12"/>
      <c r="D101" s="12"/>
      <c r="E101" s="12"/>
      <c r="F101" s="12"/>
    </row>
    <row r="102" spans="1:6" ht="12" customHeight="1" thickBot="1">
      <c r="A102" s="24" t="s">
        <v>13</v>
      </c>
      <c r="B102" s="5" t="s">
        <v>212</v>
      </c>
      <c r="C102" s="11">
        <f>+C103+C104</f>
        <v>0</v>
      </c>
      <c r="D102" s="11">
        <f>+D103+D104</f>
        <v>0</v>
      </c>
      <c r="E102" s="11">
        <f>+E103+E104</f>
        <v>0</v>
      </c>
      <c r="F102" s="11">
        <f>+F103+F104</f>
        <v>0</v>
      </c>
    </row>
    <row r="103" spans="1:6" ht="12" customHeight="1">
      <c r="A103" s="27" t="s">
        <v>98</v>
      </c>
      <c r="B103" s="4" t="s">
        <v>213</v>
      </c>
      <c r="C103" s="29"/>
      <c r="D103" s="29"/>
      <c r="E103" s="29"/>
      <c r="F103" s="29"/>
    </row>
    <row r="104" spans="1:6" ht="12" customHeight="1" thickBot="1">
      <c r="A104" s="33" t="s">
        <v>100</v>
      </c>
      <c r="B104" s="66" t="s">
        <v>214</v>
      </c>
      <c r="C104" s="36"/>
      <c r="D104" s="36"/>
      <c r="E104" s="36"/>
      <c r="F104" s="36"/>
    </row>
    <row r="105" spans="1:6" ht="12" customHeight="1" thickBot="1">
      <c r="A105" s="24" t="s">
        <v>15</v>
      </c>
      <c r="B105" s="5" t="s">
        <v>73</v>
      </c>
      <c r="C105" s="11">
        <f>+C90+C96+C102</f>
        <v>0</v>
      </c>
      <c r="D105" s="11">
        <f>+D90+D96+D102</f>
        <v>0</v>
      </c>
      <c r="E105" s="11">
        <f>+E90+E96+E102</f>
        <v>0</v>
      </c>
      <c r="F105" s="11">
        <f>+F90+F96+F102</f>
        <v>0</v>
      </c>
    </row>
    <row r="106" spans="1:6" ht="12" customHeight="1" thickBot="1">
      <c r="A106" s="24" t="s">
        <v>19</v>
      </c>
      <c r="B106" s="5" t="s">
        <v>41</v>
      </c>
      <c r="C106" s="11">
        <f>+C107+C108+C109</f>
        <v>0</v>
      </c>
      <c r="D106" s="11">
        <f>+D107+D108+D109</f>
        <v>0</v>
      </c>
      <c r="E106" s="11">
        <f>+E107+E108+E109</f>
        <v>0</v>
      </c>
      <c r="F106" s="11">
        <f>+F107+F108+F109</f>
        <v>0</v>
      </c>
    </row>
    <row r="107" spans="1:6" ht="12" customHeight="1">
      <c r="A107" s="27" t="s">
        <v>20</v>
      </c>
      <c r="B107" s="4" t="s">
        <v>42</v>
      </c>
      <c r="C107" s="12"/>
      <c r="D107" s="12"/>
      <c r="E107" s="12"/>
      <c r="F107" s="12"/>
    </row>
    <row r="108" spans="1:6" ht="12" customHeight="1">
      <c r="A108" s="27" t="s">
        <v>22</v>
      </c>
      <c r="B108" s="4" t="s">
        <v>43</v>
      </c>
      <c r="C108" s="12"/>
      <c r="D108" s="12"/>
      <c r="E108" s="12"/>
      <c r="F108" s="12"/>
    </row>
    <row r="109" spans="1:6" ht="12" customHeight="1" thickBot="1">
      <c r="A109" s="64" t="s">
        <v>24</v>
      </c>
      <c r="B109" s="13" t="s">
        <v>44</v>
      </c>
      <c r="C109" s="12"/>
      <c r="D109" s="12"/>
      <c r="E109" s="12"/>
      <c r="F109" s="12"/>
    </row>
    <row r="110" spans="1:6" ht="12" customHeight="1" thickBot="1">
      <c r="A110" s="24" t="s">
        <v>26</v>
      </c>
      <c r="B110" s="5" t="s">
        <v>45</v>
      </c>
      <c r="C110" s="11">
        <f>+C111+C112+C113+C114</f>
        <v>0</v>
      </c>
      <c r="D110" s="11">
        <f>+D111+D112+D113+D114</f>
        <v>0</v>
      </c>
      <c r="E110" s="11">
        <f>+E111+E112+E113+E114</f>
        <v>0</v>
      </c>
      <c r="F110" s="11">
        <f>+F111+F112+F113+F114</f>
        <v>0</v>
      </c>
    </row>
    <row r="111" spans="1:6" ht="12" customHeight="1">
      <c r="A111" s="27" t="s">
        <v>46</v>
      </c>
      <c r="B111" s="4" t="s">
        <v>47</v>
      </c>
      <c r="C111" s="12"/>
      <c r="D111" s="12"/>
      <c r="E111" s="12"/>
      <c r="F111" s="12"/>
    </row>
    <row r="112" spans="1:6" ht="12" customHeight="1">
      <c r="A112" s="27" t="s">
        <v>48</v>
      </c>
      <c r="B112" s="4" t="s">
        <v>49</v>
      </c>
      <c r="C112" s="12"/>
      <c r="D112" s="12"/>
      <c r="E112" s="12"/>
      <c r="F112" s="12"/>
    </row>
    <row r="113" spans="1:6" ht="12" customHeight="1">
      <c r="A113" s="27" t="s">
        <v>50</v>
      </c>
      <c r="B113" s="4" t="s">
        <v>51</v>
      </c>
      <c r="C113" s="12"/>
      <c r="D113" s="12"/>
      <c r="E113" s="12"/>
      <c r="F113" s="12"/>
    </row>
    <row r="114" spans="1:6" ht="12" customHeight="1" thickBot="1">
      <c r="A114" s="64" t="s">
        <v>52</v>
      </c>
      <c r="B114" s="13" t="s">
        <v>53</v>
      </c>
      <c r="C114" s="12"/>
      <c r="D114" s="12"/>
      <c r="E114" s="12"/>
      <c r="F114" s="12"/>
    </row>
    <row r="115" spans="1:6" ht="12" customHeight="1" thickBot="1">
      <c r="A115" s="24" t="s">
        <v>28</v>
      </c>
      <c r="B115" s="5" t="s">
        <v>54</v>
      </c>
      <c r="C115" s="14">
        <f>+C116+C117+C119+C120</f>
        <v>0</v>
      </c>
      <c r="D115" s="14">
        <f>+D116+D117+D119+D120</f>
        <v>0</v>
      </c>
      <c r="E115" s="14">
        <f>+E116+E117+E119+E120</f>
        <v>0</v>
      </c>
      <c r="F115" s="14">
        <f>+F116+F117+F119+F120</f>
        <v>0</v>
      </c>
    </row>
    <row r="116" spans="1:6" ht="12" customHeight="1">
      <c r="A116" s="27" t="s">
        <v>55</v>
      </c>
      <c r="B116" s="4" t="s">
        <v>56</v>
      </c>
      <c r="C116" s="12"/>
      <c r="D116" s="12"/>
      <c r="E116" s="12"/>
      <c r="F116" s="12"/>
    </row>
    <row r="117" spans="1:6" ht="12" customHeight="1">
      <c r="A117" s="27" t="s">
        <v>57</v>
      </c>
      <c r="B117" s="4" t="s">
        <v>58</v>
      </c>
      <c r="C117" s="12"/>
      <c r="D117" s="12"/>
      <c r="E117" s="12"/>
      <c r="F117" s="12"/>
    </row>
    <row r="118" spans="1:6" ht="12" customHeight="1">
      <c r="A118" s="27" t="s">
        <v>59</v>
      </c>
      <c r="B118" s="4" t="s">
        <v>75</v>
      </c>
      <c r="C118" s="12"/>
      <c r="D118" s="12"/>
      <c r="E118" s="12"/>
      <c r="F118" s="12"/>
    </row>
    <row r="119" spans="1:6" ht="12" customHeight="1">
      <c r="A119" s="27" t="s">
        <v>61</v>
      </c>
      <c r="B119" s="4" t="s">
        <v>60</v>
      </c>
      <c r="C119" s="12"/>
      <c r="D119" s="12"/>
      <c r="E119" s="12"/>
      <c r="F119" s="12"/>
    </row>
    <row r="120" spans="1:6" ht="12" customHeight="1" thickBot="1">
      <c r="A120" s="64" t="s">
        <v>74</v>
      </c>
      <c r="B120" s="13" t="s">
        <v>62</v>
      </c>
      <c r="C120" s="12"/>
      <c r="D120" s="12"/>
      <c r="E120" s="12"/>
      <c r="F120" s="12"/>
    </row>
    <row r="121" spans="1:6" ht="12" customHeight="1" thickBot="1">
      <c r="A121" s="24" t="s">
        <v>29</v>
      </c>
      <c r="B121" s="5" t="s">
        <v>63</v>
      </c>
      <c r="C121" s="68">
        <f>+C122+C123+C124+C125</f>
        <v>0</v>
      </c>
      <c r="D121" s="68">
        <f>+D122+D123+D124+D125</f>
        <v>0</v>
      </c>
      <c r="E121" s="68">
        <f>+E122+E123+E124+E125</f>
        <v>0</v>
      </c>
      <c r="F121" s="68">
        <f>+F122+F123+F124+F125</f>
        <v>0</v>
      </c>
    </row>
    <row r="122" spans="1:6" ht="12" customHeight="1">
      <c r="A122" s="27" t="s">
        <v>64</v>
      </c>
      <c r="B122" s="4" t="s">
        <v>65</v>
      </c>
      <c r="C122" s="12"/>
      <c r="D122" s="12"/>
      <c r="E122" s="12"/>
      <c r="F122" s="12"/>
    </row>
    <row r="123" spans="1:6" ht="12" customHeight="1">
      <c r="A123" s="27" t="s">
        <v>66</v>
      </c>
      <c r="B123" s="4" t="s">
        <v>67</v>
      </c>
      <c r="C123" s="12"/>
      <c r="D123" s="12"/>
      <c r="E123" s="12"/>
      <c r="F123" s="12"/>
    </row>
    <row r="124" spans="1:6" ht="12" customHeight="1">
      <c r="A124" s="27" t="s">
        <v>68</v>
      </c>
      <c r="B124" s="4" t="s">
        <v>69</v>
      </c>
      <c r="C124" s="12"/>
      <c r="D124" s="12"/>
      <c r="E124" s="12"/>
      <c r="F124" s="12"/>
    </row>
    <row r="125" spans="1:6" ht="12" customHeight="1" thickBot="1">
      <c r="A125" s="27" t="s">
        <v>70</v>
      </c>
      <c r="B125" s="4" t="s">
        <v>71</v>
      </c>
      <c r="C125" s="12"/>
      <c r="D125" s="12"/>
      <c r="E125" s="12"/>
      <c r="F125" s="12"/>
    </row>
    <row r="126" spans="1:9" ht="15" customHeight="1" thickBot="1">
      <c r="A126" s="24" t="s">
        <v>30</v>
      </c>
      <c r="B126" s="5" t="s">
        <v>72</v>
      </c>
      <c r="C126" s="69">
        <f>+C106+C110+C115+C121</f>
        <v>0</v>
      </c>
      <c r="D126" s="69">
        <f>+D106+D110+D115+D121</f>
        <v>0</v>
      </c>
      <c r="E126" s="69">
        <f>+E106+E110+E115+E121</f>
        <v>0</v>
      </c>
      <c r="F126" s="69">
        <f>+F106+F110+F115+F121</f>
        <v>0</v>
      </c>
      <c r="G126" s="71"/>
      <c r="H126" s="71"/>
      <c r="I126" s="71"/>
    </row>
    <row r="127" spans="1:6" s="26" customFormat="1" ht="12.75" customHeight="1" thickBot="1">
      <c r="A127" s="72" t="s">
        <v>32</v>
      </c>
      <c r="B127" s="73" t="s">
        <v>215</v>
      </c>
      <c r="C127" s="69">
        <f>+C105+C126</f>
        <v>0</v>
      </c>
      <c r="D127" s="69">
        <f>+D105+D126</f>
        <v>0</v>
      </c>
      <c r="E127" s="69">
        <f>+E105+E126</f>
        <v>0</v>
      </c>
      <c r="F127" s="69">
        <f>+F105+F126</f>
        <v>0</v>
      </c>
    </row>
    <row r="128" ht="7.5" customHeight="1"/>
    <row r="129" spans="1:6" ht="15.75">
      <c r="A129" s="503" t="s">
        <v>216</v>
      </c>
      <c r="B129" s="503"/>
      <c r="C129" s="503"/>
      <c r="D129" s="15"/>
      <c r="E129" s="15"/>
      <c r="F129" s="15"/>
    </row>
    <row r="130" spans="1:6" ht="15" customHeight="1" thickBot="1">
      <c r="A130" s="501" t="s">
        <v>217</v>
      </c>
      <c r="B130" s="501"/>
      <c r="C130" s="16" t="s">
        <v>78</v>
      </c>
      <c r="D130" s="16" t="s">
        <v>78</v>
      </c>
      <c r="E130" s="16" t="s">
        <v>78</v>
      </c>
      <c r="F130" s="16" t="s">
        <v>78</v>
      </c>
    </row>
    <row r="131" spans="1:6" ht="13.5" customHeight="1" thickBot="1">
      <c r="A131" s="24">
        <v>1</v>
      </c>
      <c r="B131" s="65" t="s">
        <v>218</v>
      </c>
      <c r="C131" s="11">
        <f>+C60-C105</f>
        <v>0</v>
      </c>
      <c r="D131" s="11">
        <f>+D60-D105</f>
        <v>0</v>
      </c>
      <c r="E131" s="11">
        <f>+E60-E105</f>
        <v>0</v>
      </c>
      <c r="F131" s="11">
        <f>+F60-F105</f>
        <v>0</v>
      </c>
    </row>
    <row r="132" spans="1:6" ht="27.75" customHeight="1" thickBot="1">
      <c r="A132" s="24" t="s">
        <v>7</v>
      </c>
      <c r="B132" s="65" t="s">
        <v>219</v>
      </c>
      <c r="C132" s="11">
        <f>+C83-C126</f>
        <v>0</v>
      </c>
      <c r="D132" s="11">
        <f>+D83-D126</f>
        <v>0</v>
      </c>
      <c r="E132" s="11">
        <f>+E83-E126</f>
        <v>0</v>
      </c>
      <c r="F132" s="11">
        <f>+F83-F126</f>
        <v>0</v>
      </c>
    </row>
  </sheetData>
  <sheetProtection/>
  <mergeCells count="6">
    <mergeCell ref="A1:F1"/>
    <mergeCell ref="A130:B130"/>
    <mergeCell ref="A2:B2"/>
    <mergeCell ref="A87:B87"/>
    <mergeCell ref="A129:C129"/>
    <mergeCell ref="A86:F86"/>
  </mergeCells>
  <printOptions horizontalCentered="1"/>
  <pageMargins left="0.24" right="0.24" top="0.99" bottom="0.65" header="0.42" footer="0.35"/>
  <pageSetup fitToHeight="2" horizontalDpi="600" verticalDpi="600" orientation="portrait" paperSize="9" scale="71" r:id="rId1"/>
  <headerFooter alignWithMargins="0">
    <oddHeader xml:space="preserve">&amp;C&amp;"Times New Roman CE,Félkövér"&amp;12BONYHÁDI GONDOZÁSI KÖZPONT FENNTARTÓJA
2014. ÉVI KÖLTSÉGVETÉSÁLLAMI (ÁLLAMIGAZGATÁSI) FELADATOK MÉRLEGE&amp;R&amp;"Times New Roman CE,Félkövér dőlt" 1.4. melléklet </oddHeader>
  </headerFooter>
  <rowBreaks count="1" manualBreakCount="1">
    <brk id="8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65"/>
  <sheetViews>
    <sheetView view="pageBreakPreview" zoomScale="130" zoomScaleNormal="115" zoomScaleSheetLayoutView="130" zoomScalePageLayoutView="0" workbookViewId="0" topLeftCell="A40">
      <selection activeCell="E21" sqref="E21"/>
    </sheetView>
  </sheetViews>
  <sheetFormatPr defaultColWidth="9.140625" defaultRowHeight="15"/>
  <cols>
    <col min="1" max="1" width="5.8515625" style="9" customWidth="1"/>
    <col min="2" max="2" width="47.28125" style="82" customWidth="1"/>
    <col min="3" max="5" width="10.421875" style="9" customWidth="1"/>
    <col min="6" max="6" width="47.28125" style="9" customWidth="1"/>
    <col min="7" max="9" width="10.421875" style="9" customWidth="1"/>
    <col min="10" max="16384" width="9.140625" style="9" customWidth="1"/>
  </cols>
  <sheetData>
    <row r="1" spans="2:9" ht="39.75" customHeight="1">
      <c r="B1" s="80" t="s">
        <v>309</v>
      </c>
      <c r="C1" s="81"/>
      <c r="D1" s="81"/>
      <c r="E1" s="81"/>
      <c r="F1" s="81"/>
      <c r="G1" s="81"/>
      <c r="H1" s="81"/>
      <c r="I1" s="81"/>
    </row>
    <row r="2" ht="14.25" thickBot="1">
      <c r="G2" s="83" t="s">
        <v>221</v>
      </c>
    </row>
    <row r="3" spans="1:9" ht="18" customHeight="1" thickBot="1">
      <c r="A3" s="504" t="s">
        <v>79</v>
      </c>
      <c r="B3" s="84" t="s">
        <v>0</v>
      </c>
      <c r="C3" s="85"/>
      <c r="D3" s="118"/>
      <c r="E3" s="118"/>
      <c r="F3" s="84" t="s">
        <v>33</v>
      </c>
      <c r="G3" s="86"/>
      <c r="H3" s="118"/>
      <c r="I3" s="118"/>
    </row>
    <row r="4" spans="1:9" s="88" customFormat="1" ht="35.25" customHeight="1" thickBot="1">
      <c r="A4" s="505"/>
      <c r="B4" s="117" t="s">
        <v>222</v>
      </c>
      <c r="C4" s="19" t="s">
        <v>303</v>
      </c>
      <c r="D4" s="19" t="s">
        <v>304</v>
      </c>
      <c r="E4" s="19" t="s">
        <v>305</v>
      </c>
      <c r="F4" s="87" t="s">
        <v>222</v>
      </c>
      <c r="G4" s="19" t="s">
        <v>303</v>
      </c>
      <c r="H4" s="19" t="s">
        <v>304</v>
      </c>
      <c r="I4" s="19" t="s">
        <v>305</v>
      </c>
    </row>
    <row r="5" spans="1:9" s="92" customFormat="1" ht="12" customHeight="1" thickBot="1">
      <c r="A5" s="89">
        <v>1</v>
      </c>
      <c r="B5" s="141">
        <v>2</v>
      </c>
      <c r="C5" s="89" t="s">
        <v>13</v>
      </c>
      <c r="D5" s="120"/>
      <c r="E5" s="89"/>
      <c r="F5" s="90" t="s">
        <v>15</v>
      </c>
      <c r="G5" s="91" t="s">
        <v>19</v>
      </c>
      <c r="H5" s="120"/>
      <c r="I5" s="89"/>
    </row>
    <row r="6" spans="1:9" ht="12.75" customHeight="1">
      <c r="A6" s="93" t="s">
        <v>1</v>
      </c>
      <c r="B6" s="142" t="s">
        <v>308</v>
      </c>
      <c r="C6" s="127">
        <f>'1.1.sz.mell.'!C5</f>
        <v>0</v>
      </c>
      <c r="D6" s="127">
        <f>'1.1.sz.mell.'!D5</f>
        <v>0</v>
      </c>
      <c r="E6" s="127">
        <f>'1.1.sz.mell.'!E5</f>
        <v>0</v>
      </c>
      <c r="F6" s="94" t="s">
        <v>223</v>
      </c>
      <c r="G6" s="95">
        <f>'1.1.sz.mell.'!C91</f>
        <v>84039</v>
      </c>
      <c r="H6" s="95">
        <f>'1.1.sz.mell.'!D91</f>
        <v>90843</v>
      </c>
      <c r="I6" s="95">
        <f>'1.1.sz.mell.'!E91</f>
        <v>88435</v>
      </c>
    </row>
    <row r="7" spans="1:9" ht="12.75" customHeight="1">
      <c r="A7" s="96" t="s">
        <v>7</v>
      </c>
      <c r="B7" s="143" t="s">
        <v>224</v>
      </c>
      <c r="C7" s="128">
        <f>'1.1.sz.mell.'!C12</f>
        <v>110388</v>
      </c>
      <c r="D7" s="128">
        <f>'1.1.sz.mell.'!D12</f>
        <v>117378</v>
      </c>
      <c r="E7" s="128">
        <f>'1.1.sz.mell.'!E12</f>
        <v>113339</v>
      </c>
      <c r="F7" s="97" t="s">
        <v>35</v>
      </c>
      <c r="G7" s="95">
        <f>'1.1.sz.mell.'!C92</f>
        <v>24753</v>
      </c>
      <c r="H7" s="95">
        <f>'1.1.sz.mell.'!D92</f>
        <v>26590</v>
      </c>
      <c r="I7" s="95">
        <f>'1.1.sz.mell.'!E92</f>
        <v>25748</v>
      </c>
    </row>
    <row r="8" spans="1:9" ht="12.75" customHeight="1">
      <c r="A8" s="96" t="s">
        <v>13</v>
      </c>
      <c r="B8" s="143" t="s">
        <v>225</v>
      </c>
      <c r="C8" s="128"/>
      <c r="D8" s="128"/>
      <c r="E8" s="128"/>
      <c r="F8" s="97" t="s">
        <v>226</v>
      </c>
      <c r="G8" s="95">
        <f>'1.1.sz.mell.'!C93</f>
        <v>46929</v>
      </c>
      <c r="H8" s="95">
        <f>'1.1.sz.mell.'!D93</f>
        <v>47484</v>
      </c>
      <c r="I8" s="95">
        <f>'1.1.sz.mell.'!E93</f>
        <v>45130</v>
      </c>
    </row>
    <row r="9" spans="1:9" ht="12.75" customHeight="1">
      <c r="A9" s="96" t="s">
        <v>15</v>
      </c>
      <c r="B9" s="143" t="s">
        <v>14</v>
      </c>
      <c r="C9" s="128">
        <f>'1.1.sz.mell.'!C26</f>
        <v>0</v>
      </c>
      <c r="D9" s="128">
        <f>'1.1.sz.mell.'!D26</f>
        <v>0</v>
      </c>
      <c r="E9" s="128">
        <f>'1.1.sz.mell.'!E26</f>
        <v>0</v>
      </c>
      <c r="F9" s="97" t="s">
        <v>37</v>
      </c>
      <c r="G9" s="95">
        <f>'1.1.sz.mell.'!C94</f>
        <v>0</v>
      </c>
      <c r="H9" s="95">
        <f>'1.1.sz.mell.'!D94</f>
        <v>0</v>
      </c>
      <c r="I9" s="95">
        <f>'1.1.sz.mell.'!E94</f>
        <v>0</v>
      </c>
    </row>
    <row r="10" spans="1:9" ht="12.75" customHeight="1">
      <c r="A10" s="96" t="s">
        <v>19</v>
      </c>
      <c r="B10" s="98" t="s">
        <v>27</v>
      </c>
      <c r="C10" s="128">
        <f>'1.1.sz.mell.'!C50</f>
        <v>0</v>
      </c>
      <c r="D10" s="128">
        <f>'1.1.sz.mell.'!D50</f>
        <v>0</v>
      </c>
      <c r="E10" s="128">
        <f>'1.1.sz.mell.'!E50</f>
        <v>0</v>
      </c>
      <c r="F10" s="97" t="s">
        <v>38</v>
      </c>
      <c r="G10" s="95">
        <f>'1.1.sz.mell.'!C95</f>
        <v>2443</v>
      </c>
      <c r="H10" s="95">
        <f>'1.1.sz.mell.'!D95</f>
        <v>0</v>
      </c>
      <c r="I10" s="95">
        <f>'1.1.sz.mell.'!E95</f>
        <v>0</v>
      </c>
    </row>
    <row r="11" spans="1:9" ht="12.75" customHeight="1">
      <c r="A11" s="96" t="s">
        <v>26</v>
      </c>
      <c r="B11" s="143" t="s">
        <v>227</v>
      </c>
      <c r="C11" s="128"/>
      <c r="D11" s="128"/>
      <c r="E11" s="128"/>
      <c r="F11" s="97" t="s">
        <v>228</v>
      </c>
      <c r="G11" s="3"/>
      <c r="H11" s="3"/>
      <c r="I11" s="3"/>
    </row>
    <row r="12" spans="1:9" ht="12.75" customHeight="1">
      <c r="A12" s="96" t="s">
        <v>28</v>
      </c>
      <c r="B12" s="143" t="s">
        <v>138</v>
      </c>
      <c r="C12" s="128">
        <f>'1.1.sz.mell.'!C33</f>
        <v>45775</v>
      </c>
      <c r="D12" s="128">
        <f>'1.1.sz.mell.'!D33</f>
        <v>46076</v>
      </c>
      <c r="E12" s="128">
        <f>'1.1.sz.mell.'!E33</f>
        <v>46329</v>
      </c>
      <c r="F12" s="99"/>
      <c r="G12" s="3"/>
      <c r="H12" s="3"/>
      <c r="I12" s="3"/>
    </row>
    <row r="13" spans="1:9" ht="12.75" customHeight="1">
      <c r="A13" s="96" t="s">
        <v>29</v>
      </c>
      <c r="B13" s="144"/>
      <c r="C13" s="128"/>
      <c r="D13" s="128"/>
      <c r="E13" s="128"/>
      <c r="F13" s="99"/>
      <c r="G13" s="3"/>
      <c r="H13" s="3"/>
      <c r="I13" s="3"/>
    </row>
    <row r="14" spans="1:9" ht="12.75" customHeight="1">
      <c r="A14" s="96" t="s">
        <v>30</v>
      </c>
      <c r="B14" s="100"/>
      <c r="C14" s="128"/>
      <c r="D14" s="128"/>
      <c r="E14" s="128"/>
      <c r="F14" s="99"/>
      <c r="G14" s="3"/>
      <c r="H14" s="3"/>
      <c r="I14" s="3"/>
    </row>
    <row r="15" spans="1:9" ht="12.75" customHeight="1">
      <c r="A15" s="96" t="s">
        <v>32</v>
      </c>
      <c r="B15" s="144"/>
      <c r="C15" s="128"/>
      <c r="D15" s="128"/>
      <c r="E15" s="128"/>
      <c r="F15" s="99"/>
      <c r="G15" s="3"/>
      <c r="H15" s="3"/>
      <c r="I15" s="3"/>
    </row>
    <row r="16" spans="1:9" ht="12.75" customHeight="1">
      <c r="A16" s="96" t="s">
        <v>229</v>
      </c>
      <c r="B16" s="144"/>
      <c r="C16" s="128"/>
      <c r="D16" s="128"/>
      <c r="E16" s="128"/>
      <c r="F16" s="99"/>
      <c r="G16" s="3"/>
      <c r="H16" s="3"/>
      <c r="I16" s="3"/>
    </row>
    <row r="17" spans="1:9" ht="12.75" customHeight="1" thickBot="1">
      <c r="A17" s="96" t="s">
        <v>230</v>
      </c>
      <c r="B17" s="145"/>
      <c r="C17" s="129"/>
      <c r="D17" s="121"/>
      <c r="E17" s="129"/>
      <c r="F17" s="99"/>
      <c r="G17" s="101"/>
      <c r="H17" s="121"/>
      <c r="I17" s="129"/>
    </row>
    <row r="18" spans="1:9" ht="15.75" customHeight="1" thickBot="1">
      <c r="A18" s="102" t="s">
        <v>231</v>
      </c>
      <c r="B18" s="146" t="s">
        <v>232</v>
      </c>
      <c r="C18" s="130">
        <f>+C6+C7+C9+C10+C12+C13+C14+C15+C16+C17</f>
        <v>156163</v>
      </c>
      <c r="D18" s="130">
        <f>+D6+D7+D9+D10+D12+D13+D14+D15+D16+D17</f>
        <v>163454</v>
      </c>
      <c r="E18" s="130">
        <f>+E6+E7+E9+E10+E12+E13+E14+E15+E16+E17</f>
        <v>159668</v>
      </c>
      <c r="F18" s="103" t="s">
        <v>233</v>
      </c>
      <c r="G18" s="1">
        <f>SUM(G6:G17)</f>
        <v>158164</v>
      </c>
      <c r="H18" s="1">
        <f>SUM(H6:H17)</f>
        <v>164917</v>
      </c>
      <c r="I18" s="1">
        <f>SUM(I6:I17)</f>
        <v>159313</v>
      </c>
    </row>
    <row r="19" spans="1:9" ht="12.75" customHeight="1">
      <c r="A19" s="104" t="s">
        <v>234</v>
      </c>
      <c r="B19" s="147" t="s">
        <v>235</v>
      </c>
      <c r="C19" s="131">
        <f>+C20+C21+C22+C23</f>
        <v>2001</v>
      </c>
      <c r="D19" s="131">
        <f>+D20+D21+D22+D23</f>
        <v>1463</v>
      </c>
      <c r="E19" s="131">
        <f>+E20+E21+E22+E23</f>
        <v>1463</v>
      </c>
      <c r="F19" s="106" t="s">
        <v>236</v>
      </c>
      <c r="G19" s="7"/>
      <c r="H19" s="123"/>
      <c r="I19" s="131"/>
    </row>
    <row r="20" spans="1:9" ht="12.75" customHeight="1">
      <c r="A20" s="107" t="s">
        <v>237</v>
      </c>
      <c r="B20" s="148" t="s">
        <v>238</v>
      </c>
      <c r="C20" s="132">
        <v>2001</v>
      </c>
      <c r="D20" s="124">
        <v>1463</v>
      </c>
      <c r="E20" s="132">
        <v>1463</v>
      </c>
      <c r="F20" s="106" t="s">
        <v>239</v>
      </c>
      <c r="G20" s="8"/>
      <c r="H20" s="124"/>
      <c r="I20" s="132"/>
    </row>
    <row r="21" spans="1:9" ht="12.75" customHeight="1">
      <c r="A21" s="107" t="s">
        <v>240</v>
      </c>
      <c r="B21" s="148" t="s">
        <v>241</v>
      </c>
      <c r="C21" s="132"/>
      <c r="D21" s="124"/>
      <c r="E21" s="132"/>
      <c r="F21" s="106" t="s">
        <v>242</v>
      </c>
      <c r="G21" s="8"/>
      <c r="H21" s="124"/>
      <c r="I21" s="132"/>
    </row>
    <row r="22" spans="1:9" ht="12.75" customHeight="1">
      <c r="A22" s="107" t="s">
        <v>243</v>
      </c>
      <c r="B22" s="148" t="s">
        <v>244</v>
      </c>
      <c r="C22" s="132"/>
      <c r="D22" s="124"/>
      <c r="E22" s="132"/>
      <c r="F22" s="106" t="s">
        <v>245</v>
      </c>
      <c r="G22" s="8"/>
      <c r="H22" s="124"/>
      <c r="I22" s="132"/>
    </row>
    <row r="23" spans="1:9" ht="12.75" customHeight="1">
      <c r="A23" s="107" t="s">
        <v>246</v>
      </c>
      <c r="B23" s="148" t="s">
        <v>247</v>
      </c>
      <c r="C23" s="132"/>
      <c r="D23" s="125"/>
      <c r="E23" s="133"/>
      <c r="F23" s="105" t="s">
        <v>248</v>
      </c>
      <c r="G23" s="8"/>
      <c r="H23" s="125"/>
      <c r="I23" s="133"/>
    </row>
    <row r="24" spans="1:9" ht="12.75" customHeight="1">
      <c r="A24" s="107" t="s">
        <v>249</v>
      </c>
      <c r="B24" s="148" t="s">
        <v>250</v>
      </c>
      <c r="C24" s="134">
        <f>+C25+C26</f>
        <v>0</v>
      </c>
      <c r="D24" s="126"/>
      <c r="E24" s="134"/>
      <c r="F24" s="106" t="s">
        <v>251</v>
      </c>
      <c r="G24" s="8"/>
      <c r="H24" s="126"/>
      <c r="I24" s="134"/>
    </row>
    <row r="25" spans="1:9" ht="12.75" customHeight="1">
      <c r="A25" s="104" t="s">
        <v>252</v>
      </c>
      <c r="B25" s="147" t="s">
        <v>253</v>
      </c>
      <c r="C25" s="133"/>
      <c r="D25" s="125"/>
      <c r="E25" s="133"/>
      <c r="F25" s="94" t="s">
        <v>254</v>
      </c>
      <c r="G25" s="7"/>
      <c r="H25" s="125"/>
      <c r="I25" s="133"/>
    </row>
    <row r="26" spans="1:9" ht="12.75" customHeight="1" thickBot="1">
      <c r="A26" s="107" t="s">
        <v>255</v>
      </c>
      <c r="B26" s="148" t="s">
        <v>256</v>
      </c>
      <c r="C26" s="132"/>
      <c r="D26" s="124"/>
      <c r="E26" s="132"/>
      <c r="F26" s="99"/>
      <c r="G26" s="8"/>
      <c r="H26" s="124"/>
      <c r="I26" s="132"/>
    </row>
    <row r="27" spans="1:9" ht="15.75" customHeight="1" thickBot="1">
      <c r="A27" s="102" t="s">
        <v>257</v>
      </c>
      <c r="B27" s="146" t="s">
        <v>258</v>
      </c>
      <c r="C27" s="130">
        <f>+C19+C24</f>
        <v>2001</v>
      </c>
      <c r="D27" s="130">
        <f>+D19+D24</f>
        <v>1463</v>
      </c>
      <c r="E27" s="130">
        <f>+E19+E24</f>
        <v>1463</v>
      </c>
      <c r="F27" s="103" t="s">
        <v>259</v>
      </c>
      <c r="G27" s="1">
        <f>SUM(G19:G26)</f>
        <v>0</v>
      </c>
      <c r="H27" s="1">
        <f>SUM(H19:H26)</f>
        <v>0</v>
      </c>
      <c r="I27" s="1">
        <f>SUM(I19:I26)</f>
        <v>0</v>
      </c>
    </row>
    <row r="28" spans="1:9" ht="13.5" thickBot="1">
      <c r="A28" s="102" t="s">
        <v>260</v>
      </c>
      <c r="B28" s="149" t="s">
        <v>261</v>
      </c>
      <c r="C28" s="135">
        <f>+C18+C27</f>
        <v>158164</v>
      </c>
      <c r="D28" s="135">
        <f>+D18+D27</f>
        <v>164917</v>
      </c>
      <c r="E28" s="135">
        <f>+E18+E27</f>
        <v>161131</v>
      </c>
      <c r="F28" s="108" t="s">
        <v>262</v>
      </c>
      <c r="G28" s="109">
        <f>+G18+G27</f>
        <v>158164</v>
      </c>
      <c r="H28" s="109">
        <f>+H18+H27</f>
        <v>164917</v>
      </c>
      <c r="I28" s="109">
        <f>+I18+I27</f>
        <v>159313</v>
      </c>
    </row>
    <row r="29" spans="1:9" ht="13.5" thickBot="1">
      <c r="A29" s="102" t="s">
        <v>263</v>
      </c>
      <c r="B29" s="149" t="s">
        <v>264</v>
      </c>
      <c r="C29" s="135">
        <f>IF(C18-G18&lt;0,G18-C18,"-")</f>
        <v>2001</v>
      </c>
      <c r="D29" s="135">
        <f>IF(D18-H18&lt;0,H18-D18,"-")</f>
        <v>1463</v>
      </c>
      <c r="E29" s="135" t="str">
        <f>IF(E18-I18&lt;0,I18-E18,"-")</f>
        <v>-</v>
      </c>
      <c r="F29" s="108" t="s">
        <v>265</v>
      </c>
      <c r="G29" s="109" t="str">
        <f>IF(C18-G18&gt;0,C18-G18,"-")</f>
        <v>-</v>
      </c>
      <c r="H29" s="109" t="str">
        <f>IF(D18-H18&gt;0,D18-H18,"-")</f>
        <v>-</v>
      </c>
      <c r="I29" s="109">
        <f>IF(E18-I18&gt;0,E18-I18,"-")</f>
        <v>355</v>
      </c>
    </row>
    <row r="30" spans="1:9" ht="13.5" thickBot="1">
      <c r="A30" s="102" t="s">
        <v>266</v>
      </c>
      <c r="B30" s="149" t="s">
        <v>267</v>
      </c>
      <c r="C30" s="135" t="str">
        <f>IF(C18+C19-G28&lt;0,G28-(C18+C19),"-")</f>
        <v>-</v>
      </c>
      <c r="D30" s="135" t="str">
        <f>IF(D18+D19-H28&lt;0,H28-(D18+D19),"-")</f>
        <v>-</v>
      </c>
      <c r="E30" s="135" t="str">
        <f>IF(E18+E19-I28&lt;0,I28-(E18+E19),"-")</f>
        <v>-</v>
      </c>
      <c r="F30" s="108" t="s">
        <v>268</v>
      </c>
      <c r="G30" s="109" t="str">
        <f>IF(C18+C19-G28&gt;0,C18+C19-G28,"-")</f>
        <v>-</v>
      </c>
      <c r="H30" s="109" t="str">
        <f>IF(D18+D19-H28&gt;0,D18+D19-H28,"-")</f>
        <v>-</v>
      </c>
      <c r="I30" s="109">
        <f>IF(E18+E19-I28&gt;0,E18+E19-I28,"-")</f>
        <v>1818</v>
      </c>
    </row>
    <row r="31" spans="2:6" ht="18.75">
      <c r="B31" s="506"/>
      <c r="C31" s="506"/>
      <c r="D31" s="506"/>
      <c r="E31" s="506"/>
      <c r="F31" s="506"/>
    </row>
    <row r="32" spans="1:9" ht="31.5" customHeight="1">
      <c r="A32" s="509" t="s">
        <v>310</v>
      </c>
      <c r="B32" s="509"/>
      <c r="C32" s="509"/>
      <c r="D32" s="509"/>
      <c r="E32" s="509"/>
      <c r="F32" s="509"/>
      <c r="G32" s="509"/>
      <c r="H32" s="509"/>
      <c r="I32" s="509"/>
    </row>
    <row r="33" ht="14.25" thickBot="1">
      <c r="G33" s="83" t="s">
        <v>221</v>
      </c>
    </row>
    <row r="34" spans="1:9" ht="13.5" thickBot="1">
      <c r="A34" s="507" t="s">
        <v>79</v>
      </c>
      <c r="B34" s="84" t="s">
        <v>0</v>
      </c>
      <c r="C34" s="85"/>
      <c r="D34" s="118"/>
      <c r="E34" s="118"/>
      <c r="F34" s="84" t="s">
        <v>33</v>
      </c>
      <c r="G34" s="86"/>
      <c r="H34" s="118"/>
      <c r="I34" s="118"/>
    </row>
    <row r="35" spans="1:9" s="88" customFormat="1" ht="24.75" thickBot="1">
      <c r="A35" s="508"/>
      <c r="B35" s="117" t="s">
        <v>222</v>
      </c>
      <c r="C35" s="19" t="s">
        <v>303</v>
      </c>
      <c r="D35" s="19" t="s">
        <v>304</v>
      </c>
      <c r="E35" s="19" t="s">
        <v>305</v>
      </c>
      <c r="F35" s="87" t="s">
        <v>222</v>
      </c>
      <c r="G35" s="19" t="s">
        <v>303</v>
      </c>
      <c r="H35" s="19" t="s">
        <v>304</v>
      </c>
      <c r="I35" s="19" t="s">
        <v>305</v>
      </c>
    </row>
    <row r="36" spans="1:9" s="88" customFormat="1" ht="13.5" thickBot="1">
      <c r="A36" s="89">
        <v>1</v>
      </c>
      <c r="B36" s="141">
        <v>2</v>
      </c>
      <c r="C36" s="89">
        <v>3</v>
      </c>
      <c r="D36" s="120"/>
      <c r="E36" s="89"/>
      <c r="F36" s="90">
        <v>4</v>
      </c>
      <c r="G36" s="91">
        <v>5</v>
      </c>
      <c r="H36" s="120"/>
      <c r="I36" s="89"/>
    </row>
    <row r="37" spans="1:9" ht="12.75" customHeight="1">
      <c r="A37" s="93" t="s">
        <v>1</v>
      </c>
      <c r="B37" s="142" t="s">
        <v>269</v>
      </c>
      <c r="C37" s="127">
        <f>'1.1.sz.mell.'!C19</f>
        <v>0</v>
      </c>
      <c r="D37" s="127">
        <f>'1.1.sz.mell.'!D19</f>
        <v>0</v>
      </c>
      <c r="E37" s="127">
        <f>'1.1.sz.mell.'!E19</f>
        <v>0</v>
      </c>
      <c r="F37" s="94" t="s">
        <v>39</v>
      </c>
      <c r="G37" s="95">
        <f>'1.1.sz.mell.'!C97</f>
        <v>920</v>
      </c>
      <c r="H37" s="95">
        <f>'1.1.sz.mell.'!D97</f>
        <v>920</v>
      </c>
      <c r="I37" s="95">
        <f>'1.1.sz.mell.'!E97</f>
        <v>811</v>
      </c>
    </row>
    <row r="38" spans="1:9" ht="12.75">
      <c r="A38" s="96" t="s">
        <v>7</v>
      </c>
      <c r="B38" s="143" t="s">
        <v>270</v>
      </c>
      <c r="C38" s="128"/>
      <c r="D38" s="128"/>
      <c r="E38" s="128"/>
      <c r="F38" s="97" t="s">
        <v>271</v>
      </c>
      <c r="G38" s="3"/>
      <c r="H38" s="3"/>
      <c r="I38" s="3"/>
    </row>
    <row r="39" spans="1:9" ht="12.75" customHeight="1">
      <c r="A39" s="96" t="s">
        <v>13</v>
      </c>
      <c r="B39" s="143" t="s">
        <v>272</v>
      </c>
      <c r="C39" s="128">
        <f>'1.1.sz.mell.'!C44</f>
        <v>0</v>
      </c>
      <c r="D39" s="128">
        <f>'1.1.sz.mell.'!D44</f>
        <v>0</v>
      </c>
      <c r="E39" s="128">
        <f>'1.1.sz.mell.'!E44</f>
        <v>0</v>
      </c>
      <c r="F39" s="97" t="s">
        <v>40</v>
      </c>
      <c r="G39" s="3"/>
      <c r="H39" s="3"/>
      <c r="I39" s="3"/>
    </row>
    <row r="40" spans="1:9" ht="12.75" customHeight="1">
      <c r="A40" s="96" t="s">
        <v>15</v>
      </c>
      <c r="B40" s="143" t="s">
        <v>273</v>
      </c>
      <c r="C40" s="128"/>
      <c r="D40" s="128"/>
      <c r="E40" s="128"/>
      <c r="F40" s="97" t="s">
        <v>274</v>
      </c>
      <c r="G40" s="3"/>
      <c r="H40" s="3"/>
      <c r="I40" s="3"/>
    </row>
    <row r="41" spans="1:9" ht="12.75" customHeight="1">
      <c r="A41" s="96" t="s">
        <v>19</v>
      </c>
      <c r="B41" s="143" t="s">
        <v>275</v>
      </c>
      <c r="C41" s="128"/>
      <c r="D41" s="128"/>
      <c r="E41" s="128"/>
      <c r="F41" s="97" t="s">
        <v>211</v>
      </c>
      <c r="G41" s="3">
        <f>'1.1.sz.mell.'!C101</f>
        <v>0</v>
      </c>
      <c r="H41" s="3">
        <f>'1.1.sz.mell.'!D101</f>
        <v>0</v>
      </c>
      <c r="I41" s="3">
        <f>'1.1.sz.mell.'!E101</f>
        <v>0</v>
      </c>
    </row>
    <row r="42" spans="1:9" ht="12.75" customHeight="1">
      <c r="A42" s="96" t="s">
        <v>26</v>
      </c>
      <c r="B42" s="143" t="s">
        <v>276</v>
      </c>
      <c r="C42" s="128"/>
      <c r="D42" s="128"/>
      <c r="E42" s="128"/>
      <c r="F42" s="99"/>
      <c r="G42" s="3"/>
      <c r="H42" s="3"/>
      <c r="I42" s="3"/>
    </row>
    <row r="43" spans="1:9" ht="12.75" customHeight="1">
      <c r="A43" s="96" t="s">
        <v>28</v>
      </c>
      <c r="B43" s="144"/>
      <c r="C43" s="128"/>
      <c r="D43" s="128"/>
      <c r="E43" s="128"/>
      <c r="F43" s="99"/>
      <c r="G43" s="3"/>
      <c r="H43" s="3"/>
      <c r="I43" s="3"/>
    </row>
    <row r="44" spans="1:9" ht="12.75" customHeight="1">
      <c r="A44" s="96" t="s">
        <v>29</v>
      </c>
      <c r="B44" s="144"/>
      <c r="C44" s="128"/>
      <c r="D44" s="128"/>
      <c r="E44" s="128"/>
      <c r="F44" s="99"/>
      <c r="G44" s="3"/>
      <c r="H44" s="3"/>
      <c r="I44" s="3"/>
    </row>
    <row r="45" spans="1:9" ht="12.75" customHeight="1">
      <c r="A45" s="96" t="s">
        <v>30</v>
      </c>
      <c r="B45" s="144"/>
      <c r="C45" s="128"/>
      <c r="D45" s="128"/>
      <c r="E45" s="128"/>
      <c r="F45" s="99"/>
      <c r="G45" s="3"/>
      <c r="H45" s="3"/>
      <c r="I45" s="3"/>
    </row>
    <row r="46" spans="1:9" ht="12.75">
      <c r="A46" s="96" t="s">
        <v>32</v>
      </c>
      <c r="B46" s="144"/>
      <c r="C46" s="128"/>
      <c r="D46" s="128"/>
      <c r="E46" s="128"/>
      <c r="F46" s="99"/>
      <c r="G46" s="3"/>
      <c r="H46" s="3"/>
      <c r="I46" s="3"/>
    </row>
    <row r="47" spans="1:9" ht="12.75" customHeight="1" thickBot="1">
      <c r="A47" s="110" t="s">
        <v>229</v>
      </c>
      <c r="B47" s="150"/>
      <c r="C47" s="138"/>
      <c r="D47" s="119"/>
      <c r="E47" s="138"/>
      <c r="F47" s="111" t="s">
        <v>228</v>
      </c>
      <c r="G47" s="112"/>
      <c r="H47" s="112"/>
      <c r="I47" s="112"/>
    </row>
    <row r="48" spans="1:9" ht="15.75" customHeight="1" thickBot="1">
      <c r="A48" s="102" t="s">
        <v>230</v>
      </c>
      <c r="B48" s="146" t="s">
        <v>277</v>
      </c>
      <c r="C48" s="130">
        <f>+C37+C39+C40+C42+C43+C44+C45+C46+C47</f>
        <v>0</v>
      </c>
      <c r="D48" s="122"/>
      <c r="E48" s="130"/>
      <c r="F48" s="103" t="s">
        <v>278</v>
      </c>
      <c r="G48" s="1">
        <f>+G37+G39+G41+G42+G43+G44+G45+G46+G47</f>
        <v>920</v>
      </c>
      <c r="H48" s="1">
        <f>+H37+H39+H41+H42+H43+H44+H45+H46+H47</f>
        <v>920</v>
      </c>
      <c r="I48" s="1">
        <f>+I37+I39+I41+I42+I43+I44+I45+I46+I47</f>
        <v>811</v>
      </c>
    </row>
    <row r="49" spans="1:9" ht="12.75" customHeight="1">
      <c r="A49" s="93" t="s">
        <v>231</v>
      </c>
      <c r="B49" s="151" t="s">
        <v>279</v>
      </c>
      <c r="C49" s="139">
        <f>+C50+C51+C52+C53+C54</f>
        <v>920</v>
      </c>
      <c r="D49" s="139">
        <f>+D50+D51+D52+D53+D54</f>
        <v>920</v>
      </c>
      <c r="E49" s="139">
        <f>+E50+E51+E52+E53+E54</f>
        <v>920</v>
      </c>
      <c r="F49" s="106" t="s">
        <v>236</v>
      </c>
      <c r="G49" s="6"/>
      <c r="H49" s="136"/>
      <c r="I49" s="139"/>
    </row>
    <row r="50" spans="1:9" ht="12.75" customHeight="1">
      <c r="A50" s="96" t="s">
        <v>234</v>
      </c>
      <c r="B50" s="152" t="s">
        <v>31</v>
      </c>
      <c r="C50" s="132">
        <v>920</v>
      </c>
      <c r="D50" s="124">
        <v>920</v>
      </c>
      <c r="E50" s="132">
        <v>920</v>
      </c>
      <c r="F50" s="106" t="s">
        <v>280</v>
      </c>
      <c r="G50" s="8"/>
      <c r="H50" s="124"/>
      <c r="I50" s="132"/>
    </row>
    <row r="51" spans="1:9" ht="12.75" customHeight="1">
      <c r="A51" s="93" t="s">
        <v>237</v>
      </c>
      <c r="B51" s="152" t="s">
        <v>281</v>
      </c>
      <c r="C51" s="132"/>
      <c r="D51" s="124"/>
      <c r="E51" s="132"/>
      <c r="F51" s="106" t="s">
        <v>242</v>
      </c>
      <c r="G51" s="8"/>
      <c r="H51" s="124"/>
      <c r="I51" s="132"/>
    </row>
    <row r="52" spans="1:9" ht="12.75" customHeight="1">
      <c r="A52" s="96" t="s">
        <v>240</v>
      </c>
      <c r="B52" s="152" t="s">
        <v>282</v>
      </c>
      <c r="C52" s="132"/>
      <c r="D52" s="124"/>
      <c r="E52" s="132"/>
      <c r="F52" s="106" t="s">
        <v>245</v>
      </c>
      <c r="G52" s="8"/>
      <c r="H52" s="124"/>
      <c r="I52" s="132"/>
    </row>
    <row r="53" spans="1:9" ht="12.75" customHeight="1">
      <c r="A53" s="93" t="s">
        <v>243</v>
      </c>
      <c r="B53" s="152" t="s">
        <v>283</v>
      </c>
      <c r="C53" s="132"/>
      <c r="D53" s="125"/>
      <c r="E53" s="133"/>
      <c r="F53" s="105" t="s">
        <v>248</v>
      </c>
      <c r="G53" s="8"/>
      <c r="H53" s="125"/>
      <c r="I53" s="133"/>
    </row>
    <row r="54" spans="1:9" ht="12.75" customHeight="1">
      <c r="A54" s="96" t="s">
        <v>246</v>
      </c>
      <c r="B54" s="153" t="s">
        <v>284</v>
      </c>
      <c r="C54" s="132"/>
      <c r="D54" s="124"/>
      <c r="E54" s="132"/>
      <c r="F54" s="106" t="s">
        <v>285</v>
      </c>
      <c r="G54" s="8"/>
      <c r="H54" s="124"/>
      <c r="I54" s="132"/>
    </row>
    <row r="55" spans="1:9" ht="12.75" customHeight="1">
      <c r="A55" s="93" t="s">
        <v>249</v>
      </c>
      <c r="B55" s="154" t="s">
        <v>286</v>
      </c>
      <c r="C55" s="134">
        <f>+C56+C57+C58+C59+C60</f>
        <v>0</v>
      </c>
      <c r="D55" s="136"/>
      <c r="E55" s="139"/>
      <c r="F55" s="113" t="s">
        <v>254</v>
      </c>
      <c r="G55" s="8"/>
      <c r="H55" s="136"/>
      <c r="I55" s="139"/>
    </row>
    <row r="56" spans="1:9" ht="12.75" customHeight="1">
      <c r="A56" s="96" t="s">
        <v>252</v>
      </c>
      <c r="B56" s="153" t="s">
        <v>287</v>
      </c>
      <c r="C56" s="132"/>
      <c r="D56" s="137"/>
      <c r="E56" s="140"/>
      <c r="F56" s="113" t="s">
        <v>288</v>
      </c>
      <c r="G56" s="8"/>
      <c r="H56" s="137"/>
      <c r="I56" s="140"/>
    </row>
    <row r="57" spans="1:9" ht="12.75" customHeight="1">
      <c r="A57" s="93" t="s">
        <v>255</v>
      </c>
      <c r="B57" s="153" t="s">
        <v>289</v>
      </c>
      <c r="C57" s="132"/>
      <c r="D57" s="137"/>
      <c r="E57" s="140"/>
      <c r="F57" s="114"/>
      <c r="G57" s="8"/>
      <c r="H57" s="137"/>
      <c r="I57" s="140"/>
    </row>
    <row r="58" spans="1:9" ht="12.75" customHeight="1">
      <c r="A58" s="96" t="s">
        <v>257</v>
      </c>
      <c r="B58" s="152" t="s">
        <v>290</v>
      </c>
      <c r="C58" s="132"/>
      <c r="D58" s="137"/>
      <c r="E58" s="140"/>
      <c r="F58" s="115"/>
      <c r="G58" s="8"/>
      <c r="H58" s="137"/>
      <c r="I58" s="140"/>
    </row>
    <row r="59" spans="1:9" ht="12.75" customHeight="1">
      <c r="A59" s="93" t="s">
        <v>260</v>
      </c>
      <c r="B59" s="155" t="s">
        <v>291</v>
      </c>
      <c r="C59" s="132"/>
      <c r="D59" s="124"/>
      <c r="E59" s="132"/>
      <c r="F59" s="99"/>
      <c r="G59" s="8"/>
      <c r="H59" s="124"/>
      <c r="I59" s="132"/>
    </row>
    <row r="60" spans="1:9" ht="12.75" customHeight="1" thickBot="1">
      <c r="A60" s="96" t="s">
        <v>263</v>
      </c>
      <c r="B60" s="156" t="s">
        <v>292</v>
      </c>
      <c r="C60" s="132"/>
      <c r="D60" s="137"/>
      <c r="E60" s="140"/>
      <c r="F60" s="115"/>
      <c r="G60" s="8"/>
      <c r="H60" s="137"/>
      <c r="I60" s="140"/>
    </row>
    <row r="61" spans="1:9" ht="21.75" customHeight="1" thickBot="1">
      <c r="A61" s="102" t="s">
        <v>266</v>
      </c>
      <c r="B61" s="146" t="s">
        <v>293</v>
      </c>
      <c r="C61" s="130">
        <f>+C49+C55</f>
        <v>920</v>
      </c>
      <c r="D61" s="130">
        <f>+D49+D55</f>
        <v>920</v>
      </c>
      <c r="E61" s="130">
        <f>+E49+E55</f>
        <v>920</v>
      </c>
      <c r="F61" s="103" t="s">
        <v>294</v>
      </c>
      <c r="G61" s="1">
        <f>SUM(G49:G60)</f>
        <v>0</v>
      </c>
      <c r="H61" s="1">
        <f>SUM(H49:H60)</f>
        <v>0</v>
      </c>
      <c r="I61" s="1">
        <f>SUM(I49:I60)</f>
        <v>0</v>
      </c>
    </row>
    <row r="62" spans="1:9" ht="13.5" thickBot="1">
      <c r="A62" s="102" t="s">
        <v>295</v>
      </c>
      <c r="B62" s="149" t="s">
        <v>296</v>
      </c>
      <c r="C62" s="135">
        <f>+C48+C61</f>
        <v>920</v>
      </c>
      <c r="D62" s="135">
        <f>+D48+D61</f>
        <v>920</v>
      </c>
      <c r="E62" s="135">
        <f>+E48+E61</f>
        <v>920</v>
      </c>
      <c r="F62" s="108" t="s">
        <v>297</v>
      </c>
      <c r="G62" s="109">
        <f>+G48+G61</f>
        <v>920</v>
      </c>
      <c r="H62" s="109">
        <f>+H48+H61</f>
        <v>920</v>
      </c>
      <c r="I62" s="109">
        <f>+I48+I61</f>
        <v>811</v>
      </c>
    </row>
    <row r="63" spans="1:9" ht="13.5" thickBot="1">
      <c r="A63" s="102" t="s">
        <v>298</v>
      </c>
      <c r="B63" s="149" t="s">
        <v>264</v>
      </c>
      <c r="C63" s="135">
        <f>IF(C48-G48&lt;0,G48-C48,"-")</f>
        <v>920</v>
      </c>
      <c r="D63" s="135">
        <f>IF(D48-H48&lt;0,H48-D48,"-")</f>
        <v>920</v>
      </c>
      <c r="E63" s="135">
        <f>IF(E48-I48&lt;0,I48-E48,"-")</f>
        <v>811</v>
      </c>
      <c r="F63" s="108" t="s">
        <v>265</v>
      </c>
      <c r="G63" s="109" t="str">
        <f>IF(C48-G48&gt;0,C48-G48,"-")</f>
        <v>-</v>
      </c>
      <c r="H63" s="109" t="str">
        <f>IF(D48-H48&gt;0,D48-H48,"-")</f>
        <v>-</v>
      </c>
      <c r="I63" s="109" t="str">
        <f>IF(E48-I48&gt;0,E48-I48,"-")</f>
        <v>-</v>
      </c>
    </row>
    <row r="64" spans="1:9" ht="13.5" thickBot="1">
      <c r="A64" s="102" t="s">
        <v>299</v>
      </c>
      <c r="B64" s="149" t="s">
        <v>267</v>
      </c>
      <c r="C64" s="135" t="str">
        <f>IF(C48+C49-G62&lt;0,G62-(C48+C49),"-")</f>
        <v>-</v>
      </c>
      <c r="D64" s="135" t="str">
        <f>IF(D48+D49-H62&lt;0,H62-(D48+D49),"-")</f>
        <v>-</v>
      </c>
      <c r="E64" s="135" t="str">
        <f>IF(E48+E49-I62&lt;0,I62-(E48+E49),"-")</f>
        <v>-</v>
      </c>
      <c r="F64" s="108" t="s">
        <v>268</v>
      </c>
      <c r="G64" s="109" t="str">
        <f>IF(C48+C49-G62&gt;0,C48+C49-G62,"-")</f>
        <v>-</v>
      </c>
      <c r="H64" s="109" t="str">
        <f>IF(D48+D49-H62&gt;0,D48+D49-H62,"-")</f>
        <v>-</v>
      </c>
      <c r="I64" s="109">
        <f>IF(E48+E49-I62&gt;0,E48+E49-I62,"-")</f>
        <v>109</v>
      </c>
    </row>
    <row r="65" spans="1:9" ht="13.5" thickBot="1">
      <c r="A65" s="102" t="s">
        <v>302</v>
      </c>
      <c r="B65" s="149" t="s">
        <v>301</v>
      </c>
      <c r="C65" s="135">
        <f>SUM(C62,C28)</f>
        <v>159084</v>
      </c>
      <c r="D65" s="135">
        <f>SUM(D62,D28)</f>
        <v>165837</v>
      </c>
      <c r="E65" s="135">
        <f>SUM(E62,E28)</f>
        <v>162051</v>
      </c>
      <c r="F65" s="108" t="s">
        <v>300</v>
      </c>
      <c r="G65" s="109">
        <f>SUM(G62,G28)</f>
        <v>159084</v>
      </c>
      <c r="H65" s="109">
        <f>SUM(H62,H28)</f>
        <v>165837</v>
      </c>
      <c r="I65" s="109">
        <f>SUM(I62,I28)</f>
        <v>160124</v>
      </c>
    </row>
  </sheetData>
  <sheetProtection/>
  <mergeCells count="4">
    <mergeCell ref="A3:A4"/>
    <mergeCell ref="B31:F31"/>
    <mergeCell ref="A34:A35"/>
    <mergeCell ref="A32:I3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7" r:id="rId1"/>
  <headerFooter alignWithMargins="0">
    <oddHeader xml:space="preserve">&amp;R&amp;"Times New Roman CE,Félkövér dőlt"&amp;14 2. sz. melléklet&amp;11 </oddHeader>
  </headerFooter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2" sqref="A2:IV20"/>
    </sheetView>
  </sheetViews>
  <sheetFormatPr defaultColWidth="9.140625" defaultRowHeight="15"/>
  <cols>
    <col min="1" max="1" width="9.7109375" style="172" bestFit="1" customWidth="1"/>
    <col min="2" max="2" width="70.140625" style="172" bestFit="1" customWidth="1"/>
    <col min="3" max="3" width="14.28125" style="172" customWidth="1"/>
    <col min="4" max="4" width="14.140625" style="172" customWidth="1"/>
    <col min="5" max="5" width="12.7109375" style="172" customWidth="1"/>
    <col min="6" max="255" width="9.140625" style="172" customWidth="1"/>
    <col min="256" max="16384" width="8.140625" style="172" customWidth="1"/>
  </cols>
  <sheetData>
    <row r="1" spans="1:5" s="181" customFormat="1" ht="47.25">
      <c r="A1" s="179" t="s">
        <v>349</v>
      </c>
      <c r="B1" s="179" t="s">
        <v>222</v>
      </c>
      <c r="C1" s="180" t="s">
        <v>350</v>
      </c>
      <c r="D1" s="180" t="s">
        <v>351</v>
      </c>
      <c r="E1" s="180" t="s">
        <v>352</v>
      </c>
    </row>
    <row r="2" spans="1:5" ht="15" customHeight="1">
      <c r="A2" s="173" t="s">
        <v>311</v>
      </c>
      <c r="B2" s="174" t="s">
        <v>312</v>
      </c>
      <c r="C2" s="175">
        <v>118403</v>
      </c>
      <c r="D2" s="175">
        <v>41265</v>
      </c>
      <c r="E2" s="175">
        <f>SUM(C2:D2)</f>
        <v>159668</v>
      </c>
    </row>
    <row r="3" spans="1:5" ht="15" customHeight="1">
      <c r="A3" s="173" t="s">
        <v>313</v>
      </c>
      <c r="B3" s="174" t="s">
        <v>314</v>
      </c>
      <c r="C3" s="175">
        <v>87</v>
      </c>
      <c r="D3" s="175">
        <v>160037</v>
      </c>
      <c r="E3" s="175">
        <f aca="true" t="shared" si="0" ref="E3:E20">SUM(C3:D3)</f>
        <v>160124</v>
      </c>
    </row>
    <row r="4" spans="1:5" ht="15" customHeight="1">
      <c r="A4" s="176" t="s">
        <v>315</v>
      </c>
      <c r="B4" s="177" t="s">
        <v>316</v>
      </c>
      <c r="C4" s="178">
        <v>118316</v>
      </c>
      <c r="D4" s="178">
        <v>-118772</v>
      </c>
      <c r="E4" s="178">
        <f t="shared" si="0"/>
        <v>-456</v>
      </c>
    </row>
    <row r="5" spans="1:5" ht="15" customHeight="1">
      <c r="A5" s="173" t="s">
        <v>317</v>
      </c>
      <c r="B5" s="174" t="s">
        <v>318</v>
      </c>
      <c r="C5" s="175">
        <v>478</v>
      </c>
      <c r="D5" s="175">
        <v>120501</v>
      </c>
      <c r="E5" s="175">
        <f t="shared" si="0"/>
        <v>120979</v>
      </c>
    </row>
    <row r="6" spans="1:5" ht="15" customHeight="1">
      <c r="A6" s="173" t="s">
        <v>319</v>
      </c>
      <c r="B6" s="174" t="s">
        <v>320</v>
      </c>
      <c r="C6" s="175">
        <v>118596</v>
      </c>
      <c r="D6" s="175">
        <v>0</v>
      </c>
      <c r="E6" s="175">
        <f t="shared" si="0"/>
        <v>118596</v>
      </c>
    </row>
    <row r="7" spans="1:5" ht="15" customHeight="1">
      <c r="A7" s="176" t="s">
        <v>321</v>
      </c>
      <c r="B7" s="177" t="s">
        <v>322</v>
      </c>
      <c r="C7" s="178">
        <v>-118118</v>
      </c>
      <c r="D7" s="178">
        <v>120501</v>
      </c>
      <c r="E7" s="178">
        <f t="shared" si="0"/>
        <v>2383</v>
      </c>
    </row>
    <row r="8" spans="1:5" ht="15" customHeight="1">
      <c r="A8" s="176" t="s">
        <v>323</v>
      </c>
      <c r="B8" s="177" t="s">
        <v>324</v>
      </c>
      <c r="C8" s="178">
        <v>198</v>
      </c>
      <c r="D8" s="178">
        <v>1729</v>
      </c>
      <c r="E8" s="178">
        <f t="shared" si="0"/>
        <v>1927</v>
      </c>
    </row>
    <row r="9" spans="1:5" ht="15" customHeight="1">
      <c r="A9" s="173" t="s">
        <v>325</v>
      </c>
      <c r="B9" s="174" t="s">
        <v>326</v>
      </c>
      <c r="C9" s="175">
        <v>0</v>
      </c>
      <c r="D9" s="175">
        <v>0</v>
      </c>
      <c r="E9" s="175">
        <f t="shared" si="0"/>
        <v>0</v>
      </c>
    </row>
    <row r="10" spans="1:5" ht="15" customHeight="1">
      <c r="A10" s="173" t="s">
        <v>327</v>
      </c>
      <c r="B10" s="174" t="s">
        <v>328</v>
      </c>
      <c r="C10" s="175">
        <v>0</v>
      </c>
      <c r="D10" s="175">
        <v>0</v>
      </c>
      <c r="E10" s="175">
        <f t="shared" si="0"/>
        <v>0</v>
      </c>
    </row>
    <row r="11" spans="1:5" ht="15" customHeight="1">
      <c r="A11" s="176" t="s">
        <v>329</v>
      </c>
      <c r="B11" s="177" t="s">
        <v>330</v>
      </c>
      <c r="C11" s="178">
        <v>0</v>
      </c>
      <c r="D11" s="178">
        <v>0</v>
      </c>
      <c r="E11" s="178">
        <f t="shared" si="0"/>
        <v>0</v>
      </c>
    </row>
    <row r="12" spans="1:5" ht="15" customHeight="1">
      <c r="A12" s="173" t="s">
        <v>331</v>
      </c>
      <c r="B12" s="174" t="s">
        <v>332</v>
      </c>
      <c r="C12" s="175">
        <v>0</v>
      </c>
      <c r="D12" s="175">
        <v>0</v>
      </c>
      <c r="E12" s="175">
        <f t="shared" si="0"/>
        <v>0</v>
      </c>
    </row>
    <row r="13" spans="1:5" ht="15" customHeight="1">
      <c r="A13" s="173" t="s">
        <v>333</v>
      </c>
      <c r="B13" s="174" t="s">
        <v>334</v>
      </c>
      <c r="C13" s="175">
        <v>0</v>
      </c>
      <c r="D13" s="175">
        <v>0</v>
      </c>
      <c r="E13" s="175">
        <f t="shared" si="0"/>
        <v>0</v>
      </c>
    </row>
    <row r="14" spans="1:5" ht="15" customHeight="1">
      <c r="A14" s="176" t="s">
        <v>335</v>
      </c>
      <c r="B14" s="177" t="s">
        <v>336</v>
      </c>
      <c r="C14" s="178">
        <v>0</v>
      </c>
      <c r="D14" s="178">
        <v>0</v>
      </c>
      <c r="E14" s="178">
        <f t="shared" si="0"/>
        <v>0</v>
      </c>
    </row>
    <row r="15" spans="1:5" ht="15" customHeight="1">
      <c r="A15" s="176" t="s">
        <v>337</v>
      </c>
      <c r="B15" s="177" t="s">
        <v>338</v>
      </c>
      <c r="C15" s="178">
        <v>0</v>
      </c>
      <c r="D15" s="178">
        <v>0</v>
      </c>
      <c r="E15" s="178">
        <f t="shared" si="0"/>
        <v>0</v>
      </c>
    </row>
    <row r="16" spans="1:5" ht="15" customHeight="1">
      <c r="A16" s="176" t="s">
        <v>339</v>
      </c>
      <c r="B16" s="177" t="s">
        <v>340</v>
      </c>
      <c r="C16" s="178">
        <v>198</v>
      </c>
      <c r="D16" s="178">
        <v>1729</v>
      </c>
      <c r="E16" s="178">
        <f t="shared" si="0"/>
        <v>1927</v>
      </c>
    </row>
    <row r="17" spans="1:5" ht="15" customHeight="1">
      <c r="A17" s="176" t="s">
        <v>341</v>
      </c>
      <c r="B17" s="177" t="s">
        <v>342</v>
      </c>
      <c r="C17" s="178">
        <v>0</v>
      </c>
      <c r="D17" s="178">
        <v>0</v>
      </c>
      <c r="E17" s="178">
        <f t="shared" si="0"/>
        <v>0</v>
      </c>
    </row>
    <row r="18" spans="1:5" ht="15" customHeight="1">
      <c r="A18" s="176" t="s">
        <v>343</v>
      </c>
      <c r="B18" s="177" t="s">
        <v>344</v>
      </c>
      <c r="C18" s="178">
        <v>198</v>
      </c>
      <c r="D18" s="178">
        <v>1729</v>
      </c>
      <c r="E18" s="178">
        <f t="shared" si="0"/>
        <v>1927</v>
      </c>
    </row>
    <row r="19" spans="1:5" ht="15" customHeight="1">
      <c r="A19" s="176" t="s">
        <v>345</v>
      </c>
      <c r="B19" s="177" t="s">
        <v>346</v>
      </c>
      <c r="C19" s="178">
        <v>0</v>
      </c>
      <c r="D19" s="178">
        <v>0</v>
      </c>
      <c r="E19" s="178">
        <f t="shared" si="0"/>
        <v>0</v>
      </c>
    </row>
    <row r="20" spans="1:5" ht="15" customHeight="1">
      <c r="A20" s="176" t="s">
        <v>347</v>
      </c>
      <c r="B20" s="177" t="s">
        <v>348</v>
      </c>
      <c r="C20" s="178">
        <v>0</v>
      </c>
      <c r="D20" s="178">
        <v>0</v>
      </c>
      <c r="E20" s="178">
        <f t="shared" si="0"/>
        <v>0</v>
      </c>
    </row>
  </sheetData>
  <sheetProtection/>
  <printOptions/>
  <pageMargins left="0.7480314960629921" right="0.7480314960629921" top="1.2598425196850394" bottom="0.984251968503937" header="0.5118110236220472" footer="0.5118110236220472"/>
  <pageSetup horizontalDpi="300" verticalDpi="300" orientation="portrait" scale="70" r:id="rId1"/>
  <headerFooter alignWithMargins="0">
    <oddHeader>&amp;C&amp;"-,Félkövér"&amp;14BONYHÁDI GONDOZÁSI KÖZPONT FENNTARTÓJA
 MARADVÁNY LEVEZETÉS&amp;R&amp;"Times New Roman,Félkövér dőlt"&amp;14 3.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0">
      <selection activeCell="E33" sqref="E33"/>
    </sheetView>
  </sheetViews>
  <sheetFormatPr defaultColWidth="9.140625" defaultRowHeight="15"/>
  <cols>
    <col min="1" max="1" width="6.28125" style="195" customWidth="1"/>
    <col min="2" max="2" width="59.00390625" style="196" bestFit="1" customWidth="1"/>
    <col min="3" max="3" width="11.8515625" style="186" customWidth="1"/>
    <col min="4" max="4" width="10.421875" style="186" customWidth="1"/>
    <col min="5" max="5" width="11.8515625" style="186" customWidth="1"/>
    <col min="6" max="253" width="9.140625" style="186" customWidth="1"/>
    <col min="254" max="254" width="6.28125" style="186" customWidth="1"/>
    <col min="255" max="255" width="37.7109375" style="186" customWidth="1"/>
    <col min="256" max="16384" width="11.8515625" style="186" customWidth="1"/>
  </cols>
  <sheetData>
    <row r="1" spans="1:5" s="182" customFormat="1" ht="11.25" customHeight="1">
      <c r="A1" s="510"/>
      <c r="B1" s="510"/>
      <c r="C1" s="510"/>
      <c r="D1" s="510"/>
      <c r="E1" s="510"/>
    </row>
    <row r="2" spans="1:5" s="182" customFormat="1" ht="39" customHeight="1">
      <c r="A2" s="511" t="s">
        <v>358</v>
      </c>
      <c r="B2" s="512"/>
      <c r="C2" s="512"/>
      <c r="D2" s="512"/>
      <c r="E2" s="512"/>
    </row>
    <row r="3" spans="1:5" s="182" customFormat="1" ht="34.5" customHeight="1" thickBot="1">
      <c r="A3" s="183"/>
      <c r="B3" s="184"/>
      <c r="C3" s="183"/>
      <c r="D3" s="183"/>
      <c r="E3" s="185" t="s">
        <v>353</v>
      </c>
    </row>
    <row r="4" spans="1:5" ht="52.5" customHeight="1" thickBot="1">
      <c r="A4" s="513" t="s">
        <v>354</v>
      </c>
      <c r="B4" s="514"/>
      <c r="C4" s="213" t="s">
        <v>390</v>
      </c>
      <c r="D4" s="232" t="s">
        <v>391</v>
      </c>
      <c r="E4" s="225" t="s">
        <v>392</v>
      </c>
    </row>
    <row r="5" spans="1:5" s="188" customFormat="1" ht="15.75" customHeight="1" thickBot="1">
      <c r="A5" s="201" t="s">
        <v>1</v>
      </c>
      <c r="B5" s="187" t="s">
        <v>363</v>
      </c>
      <c r="C5" s="214">
        <f>SUM(C6:C9)</f>
        <v>2826</v>
      </c>
      <c r="D5" s="233">
        <f>SUM(D6:D9)</f>
        <v>0</v>
      </c>
      <c r="E5" s="258">
        <f>SUM(E6:E9)</f>
        <v>1897</v>
      </c>
    </row>
    <row r="6" spans="1:5" ht="12.75">
      <c r="A6" s="202" t="s">
        <v>7</v>
      </c>
      <c r="B6" s="189" t="s">
        <v>359</v>
      </c>
      <c r="C6" s="215">
        <v>0</v>
      </c>
      <c r="D6" s="234"/>
      <c r="E6" s="226">
        <f>D6+C6</f>
        <v>0</v>
      </c>
    </row>
    <row r="7" spans="1:5" ht="12.75">
      <c r="A7" s="203" t="s">
        <v>13</v>
      </c>
      <c r="B7" s="190" t="s">
        <v>360</v>
      </c>
      <c r="C7" s="216">
        <v>2826</v>
      </c>
      <c r="D7" s="235">
        <v>0</v>
      </c>
      <c r="E7" s="227">
        <v>1897</v>
      </c>
    </row>
    <row r="8" spans="1:5" ht="12.75">
      <c r="A8" s="203" t="s">
        <v>15</v>
      </c>
      <c r="B8" s="190" t="s">
        <v>361</v>
      </c>
      <c r="C8" s="217">
        <v>0</v>
      </c>
      <c r="D8" s="236"/>
      <c r="E8" s="227">
        <f>D8+C8</f>
        <v>0</v>
      </c>
    </row>
    <row r="9" spans="1:5" ht="13.5" thickBot="1">
      <c r="A9" s="204" t="s">
        <v>19</v>
      </c>
      <c r="B9" s="198" t="s">
        <v>362</v>
      </c>
      <c r="C9" s="221"/>
      <c r="D9" s="240"/>
      <c r="E9" s="228">
        <f>D9+C9</f>
        <v>0</v>
      </c>
    </row>
    <row r="10" spans="1:5" ht="13.5" thickBot="1">
      <c r="A10" s="199" t="s">
        <v>26</v>
      </c>
      <c r="B10" s="210" t="s">
        <v>385</v>
      </c>
      <c r="C10" s="278">
        <f>SUM(C11:C12)</f>
        <v>101</v>
      </c>
      <c r="D10" s="278">
        <f>SUM(D11:D12)</f>
        <v>0</v>
      </c>
      <c r="E10" s="278">
        <f>SUM(E11:E12)</f>
        <v>91</v>
      </c>
    </row>
    <row r="11" spans="1:5" ht="12.75">
      <c r="A11" s="244" t="s">
        <v>28</v>
      </c>
      <c r="B11" s="245" t="s">
        <v>386</v>
      </c>
      <c r="C11" s="247">
        <v>101</v>
      </c>
      <c r="D11" s="249">
        <v>0</v>
      </c>
      <c r="E11" s="251">
        <v>91</v>
      </c>
    </row>
    <row r="12" spans="1:5" ht="13.5" thickBot="1">
      <c r="A12" s="204" t="s">
        <v>29</v>
      </c>
      <c r="B12" s="246" t="s">
        <v>387</v>
      </c>
      <c r="C12" s="248"/>
      <c r="D12" s="250"/>
      <c r="E12" s="252"/>
    </row>
    <row r="13" spans="1:5" ht="13.5" thickBot="1">
      <c r="A13" s="199" t="s">
        <v>30</v>
      </c>
      <c r="B13" s="210" t="s">
        <v>364</v>
      </c>
      <c r="C13" s="278">
        <v>3287</v>
      </c>
      <c r="D13" s="279">
        <v>0</v>
      </c>
      <c r="E13" s="256">
        <v>2445</v>
      </c>
    </row>
    <row r="14" spans="1:5" s="191" customFormat="1" ht="15.75" customHeight="1" thickBot="1">
      <c r="A14" s="201" t="s">
        <v>32</v>
      </c>
      <c r="B14" s="187" t="s">
        <v>368</v>
      </c>
      <c r="C14" s="219">
        <f>SUM(C15:C17)</f>
        <v>2210</v>
      </c>
      <c r="D14" s="238">
        <f>SUM(D15:D17)</f>
        <v>0</v>
      </c>
      <c r="E14" s="230">
        <f>SUM(E15:E17)</f>
        <v>905</v>
      </c>
    </row>
    <row r="15" spans="1:5" ht="12.75">
      <c r="A15" s="203" t="s">
        <v>229</v>
      </c>
      <c r="B15" s="190" t="s">
        <v>365</v>
      </c>
      <c r="C15" s="220">
        <v>2015</v>
      </c>
      <c r="D15" s="239">
        <v>0</v>
      </c>
      <c r="E15" s="226">
        <v>676</v>
      </c>
    </row>
    <row r="16" spans="1:5" ht="12.75">
      <c r="A16" s="203" t="s">
        <v>230</v>
      </c>
      <c r="B16" s="190" t="s">
        <v>366</v>
      </c>
      <c r="C16" s="217"/>
      <c r="D16" s="236"/>
      <c r="E16" s="227"/>
    </row>
    <row r="17" spans="1:5" ht="13.5" thickBot="1">
      <c r="A17" s="204" t="s">
        <v>231</v>
      </c>
      <c r="B17" s="198" t="s">
        <v>367</v>
      </c>
      <c r="C17" s="221">
        <v>195</v>
      </c>
      <c r="D17" s="240">
        <v>0</v>
      </c>
      <c r="E17" s="229">
        <v>229</v>
      </c>
    </row>
    <row r="18" spans="1:5" ht="13.5" thickBot="1">
      <c r="A18" s="200" t="s">
        <v>234</v>
      </c>
      <c r="B18" s="187" t="s">
        <v>369</v>
      </c>
      <c r="C18" s="223">
        <v>343</v>
      </c>
      <c r="D18" s="242">
        <v>0</v>
      </c>
      <c r="E18" s="231">
        <v>843</v>
      </c>
    </row>
    <row r="19" spans="1:5" ht="13.5" thickBot="1">
      <c r="A19" s="199" t="s">
        <v>237</v>
      </c>
      <c r="B19" s="187" t="s">
        <v>370</v>
      </c>
      <c r="C19" s="223">
        <v>0</v>
      </c>
      <c r="D19" s="242">
        <v>0</v>
      </c>
      <c r="E19" s="231">
        <v>358</v>
      </c>
    </row>
    <row r="20" spans="1:5" s="193" customFormat="1" ht="27" customHeight="1" thickBot="1">
      <c r="A20" s="201" t="s">
        <v>240</v>
      </c>
      <c r="B20" s="192" t="s">
        <v>355</v>
      </c>
      <c r="C20" s="219">
        <f>C19+C18+C14+C13+C5+C10</f>
        <v>8767</v>
      </c>
      <c r="D20" s="219">
        <f>D19+D18+D14+D13+D5+D10</f>
        <v>0</v>
      </c>
      <c r="E20" s="238">
        <f>E19+E18+E14+E13+E5+E10</f>
        <v>6539</v>
      </c>
    </row>
    <row r="21" spans="1:5" ht="53.25" customHeight="1" thickBot="1">
      <c r="A21" s="513" t="s">
        <v>356</v>
      </c>
      <c r="B21" s="515"/>
      <c r="C21" s="213" t="s">
        <v>390</v>
      </c>
      <c r="D21" s="232" t="s">
        <v>391</v>
      </c>
      <c r="E21" s="225" t="s">
        <v>392</v>
      </c>
    </row>
    <row r="22" spans="1:5" s="191" customFormat="1" ht="15.75" customHeight="1" thickBot="1">
      <c r="A22" s="205" t="s">
        <v>243</v>
      </c>
      <c r="B22" s="208" t="s">
        <v>371</v>
      </c>
      <c r="C22" s="219">
        <f>SUM(C23:C28)</f>
        <v>7046</v>
      </c>
      <c r="D22" s="219">
        <f>SUM(D23:D28)</f>
        <v>0</v>
      </c>
      <c r="E22" s="238">
        <f>SUM(E23:E28)</f>
        <v>-5217</v>
      </c>
    </row>
    <row r="23" spans="1:5" ht="12.75">
      <c r="A23" s="206" t="s">
        <v>246</v>
      </c>
      <c r="B23" s="207" t="s">
        <v>372</v>
      </c>
      <c r="C23" s="220">
        <v>14251</v>
      </c>
      <c r="D23" s="239">
        <v>176</v>
      </c>
      <c r="E23" s="253">
        <v>14427</v>
      </c>
    </row>
    <row r="24" spans="1:5" ht="12.75">
      <c r="A24" s="206" t="s">
        <v>249</v>
      </c>
      <c r="B24" s="207" t="s">
        <v>374</v>
      </c>
      <c r="C24" s="217">
        <v>0</v>
      </c>
      <c r="D24" s="236">
        <v>0</v>
      </c>
      <c r="E24" s="254">
        <v>0</v>
      </c>
    </row>
    <row r="25" spans="1:5" ht="12.75">
      <c r="A25" s="206" t="s">
        <v>252</v>
      </c>
      <c r="B25" s="207" t="s">
        <v>375</v>
      </c>
      <c r="C25" s="217">
        <v>2383</v>
      </c>
      <c r="D25" s="236">
        <v>0</v>
      </c>
      <c r="E25" s="254">
        <v>2383</v>
      </c>
    </row>
    <row r="26" spans="1:5" ht="12.75">
      <c r="A26" s="206" t="s">
        <v>255</v>
      </c>
      <c r="B26" s="207" t="s">
        <v>376</v>
      </c>
      <c r="C26" s="217">
        <v>-9588</v>
      </c>
      <c r="D26" s="236">
        <v>-176</v>
      </c>
      <c r="E26" s="254">
        <v>-9763</v>
      </c>
    </row>
    <row r="27" spans="1:5" ht="12.75">
      <c r="A27" s="206" t="s">
        <v>257</v>
      </c>
      <c r="B27" s="207" t="s">
        <v>373</v>
      </c>
      <c r="C27" s="221">
        <v>0</v>
      </c>
      <c r="D27" s="240">
        <v>0</v>
      </c>
      <c r="E27" s="252">
        <v>0</v>
      </c>
    </row>
    <row r="28" spans="1:5" ht="13.5" thickBot="1">
      <c r="A28" s="206" t="s">
        <v>260</v>
      </c>
      <c r="B28" s="209" t="s">
        <v>377</v>
      </c>
      <c r="C28" s="218">
        <v>0</v>
      </c>
      <c r="D28" s="237">
        <v>0</v>
      </c>
      <c r="E28" s="255">
        <v>-12264</v>
      </c>
    </row>
    <row r="29" spans="1:5" s="191" customFormat="1" ht="15.75" customHeight="1" thickBot="1">
      <c r="A29" s="205" t="s">
        <v>263</v>
      </c>
      <c r="B29" s="208" t="s">
        <v>378</v>
      </c>
      <c r="C29" s="219">
        <f>SUM(C30:C32)</f>
        <v>817</v>
      </c>
      <c r="D29" s="219">
        <f>SUM(D30:D32)</f>
        <v>0</v>
      </c>
      <c r="E29" s="238">
        <f>SUM(E30:E32)</f>
        <v>270</v>
      </c>
    </row>
    <row r="30" spans="1:5" ht="12.75">
      <c r="A30" s="206" t="s">
        <v>266</v>
      </c>
      <c r="B30" s="207" t="s">
        <v>379</v>
      </c>
      <c r="C30" s="220">
        <v>817</v>
      </c>
      <c r="D30" s="239">
        <v>0</v>
      </c>
      <c r="E30" s="253">
        <v>0</v>
      </c>
    </row>
    <row r="31" spans="1:5" ht="12.75">
      <c r="A31" s="206" t="s">
        <v>295</v>
      </c>
      <c r="B31" s="207" t="s">
        <v>380</v>
      </c>
      <c r="C31" s="217">
        <v>0</v>
      </c>
      <c r="D31" s="236">
        <v>0</v>
      </c>
      <c r="E31" s="254">
        <v>270</v>
      </c>
    </row>
    <row r="32" spans="1:5" ht="13.5" thickBot="1">
      <c r="A32" s="206" t="s">
        <v>298</v>
      </c>
      <c r="B32" s="207" t="s">
        <v>381</v>
      </c>
      <c r="C32" s="217"/>
      <c r="D32" s="236"/>
      <c r="E32" s="254"/>
    </row>
    <row r="33" spans="1:5" s="191" customFormat="1" ht="15.75" customHeight="1" thickBot="1">
      <c r="A33" s="205" t="s">
        <v>299</v>
      </c>
      <c r="B33" s="210" t="s">
        <v>382</v>
      </c>
      <c r="C33" s="222">
        <v>904</v>
      </c>
      <c r="D33" s="241">
        <v>0</v>
      </c>
      <c r="E33" s="241">
        <v>1052</v>
      </c>
    </row>
    <row r="34" spans="1:5" ht="13.5" thickBot="1">
      <c r="A34" s="212" t="s">
        <v>302</v>
      </c>
      <c r="B34" s="210" t="s">
        <v>383</v>
      </c>
      <c r="C34" s="223">
        <v>0</v>
      </c>
      <c r="D34" s="242">
        <v>0</v>
      </c>
      <c r="E34" s="256"/>
    </row>
    <row r="35" spans="1:5" ht="13.5" thickBot="1">
      <c r="A35" s="212" t="s">
        <v>388</v>
      </c>
      <c r="B35" s="210" t="s">
        <v>384</v>
      </c>
      <c r="C35" s="224">
        <v>0</v>
      </c>
      <c r="D35" s="243">
        <v>0</v>
      </c>
      <c r="E35" s="257">
        <v>10434</v>
      </c>
    </row>
    <row r="36" spans="1:5" s="194" customFormat="1" ht="16.5" thickBot="1">
      <c r="A36" s="205" t="s">
        <v>389</v>
      </c>
      <c r="B36" s="211" t="s">
        <v>357</v>
      </c>
      <c r="C36" s="219">
        <f>SUM(C35,C34,C33,C29,C22)</f>
        <v>8767</v>
      </c>
      <c r="D36" s="219">
        <f>SUM(D35,D34,D33,D29,D22)</f>
        <v>0</v>
      </c>
      <c r="E36" s="238">
        <f>SUM(E35,E34,E33,E29,E22)</f>
        <v>6539</v>
      </c>
    </row>
    <row r="37" ht="12.75">
      <c r="D37" s="197"/>
    </row>
    <row r="38" ht="12.75">
      <c r="D38" s="197"/>
    </row>
    <row r="39" ht="12.75">
      <c r="D39" s="197"/>
    </row>
    <row r="40" ht="12.75">
      <c r="D40" s="197"/>
    </row>
    <row r="41" ht="12.75">
      <c r="D41" s="197"/>
    </row>
    <row r="42" ht="12.75">
      <c r="D42" s="197"/>
    </row>
    <row r="43" ht="12.75">
      <c r="D43" s="197"/>
    </row>
    <row r="44" ht="12.75">
      <c r="D44" s="197"/>
    </row>
    <row r="45" ht="12.75">
      <c r="D45" s="197"/>
    </row>
    <row r="46" ht="12.75">
      <c r="D46" s="197"/>
    </row>
    <row r="47" ht="12.75">
      <c r="D47" s="197"/>
    </row>
    <row r="48" ht="12.75">
      <c r="D48" s="197"/>
    </row>
    <row r="49" ht="12.75">
      <c r="D49" s="197"/>
    </row>
    <row r="50" ht="12.75">
      <c r="D50" s="197"/>
    </row>
    <row r="51" ht="12.75">
      <c r="D51" s="197"/>
    </row>
    <row r="52" ht="12.75">
      <c r="D52" s="197"/>
    </row>
  </sheetData>
  <sheetProtection/>
  <mergeCells count="4">
    <mergeCell ref="A1:E1"/>
    <mergeCell ref="A2:E2"/>
    <mergeCell ref="A4:B4"/>
    <mergeCell ref="A21:B21"/>
  </mergeCells>
  <printOptions horizontalCentered="1"/>
  <pageMargins left="0.37" right="0.43" top="0.7874015748031497" bottom="0.7874015748031497" header="0.7874015748031497" footer="0.7874015748031497"/>
  <pageSetup horizontalDpi="600" verticalDpi="600" orientation="portrait" paperSize="9" scale="90" r:id="rId1"/>
  <headerFooter alignWithMargins="0">
    <oddHeader xml:space="preserve">&amp;R&amp;"Times New Roman CE,Félkövér dőlt"&amp;11 4. sz. melléklet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B1">
      <pane ySplit="1" topLeftCell="BM2" activePane="bottomLeft" state="frozen"/>
      <selection pane="topLeft" activeCell="A1" sqref="A1"/>
      <selection pane="bottomLeft" activeCell="H16" sqref="H16"/>
    </sheetView>
  </sheetViews>
  <sheetFormatPr defaultColWidth="9.140625" defaultRowHeight="15"/>
  <cols>
    <col min="1" max="1" width="11.8515625" style="172" customWidth="1"/>
    <col min="2" max="2" width="82.00390625" style="172" customWidth="1"/>
    <col min="3" max="3" width="14.28125" style="172" customWidth="1"/>
    <col min="4" max="4" width="15.140625" style="172" bestFit="1" customWidth="1"/>
    <col min="5" max="5" width="16.00390625" style="172" customWidth="1"/>
    <col min="6" max="16384" width="9.140625" style="172" customWidth="1"/>
  </cols>
  <sheetData>
    <row r="1" spans="1:5" s="260" customFormat="1" ht="32.25" thickBot="1">
      <c r="A1" s="275" t="s">
        <v>349</v>
      </c>
      <c r="B1" s="276" t="s">
        <v>222</v>
      </c>
      <c r="C1" s="276" t="s">
        <v>390</v>
      </c>
      <c r="D1" s="276" t="s">
        <v>391</v>
      </c>
      <c r="E1" s="277" t="s">
        <v>393</v>
      </c>
    </row>
    <row r="2" spans="1:5" ht="12.75">
      <c r="A2" s="273" t="s">
        <v>311</v>
      </c>
      <c r="B2" s="263" t="s">
        <v>394</v>
      </c>
      <c r="C2" s="264">
        <v>0</v>
      </c>
      <c r="D2" s="264">
        <v>0</v>
      </c>
      <c r="E2" s="274">
        <v>0</v>
      </c>
    </row>
    <row r="3" spans="1:5" ht="12.75">
      <c r="A3" s="269" t="s">
        <v>313</v>
      </c>
      <c r="B3" s="174" t="s">
        <v>395</v>
      </c>
      <c r="C3" s="259">
        <v>0</v>
      </c>
      <c r="D3" s="259">
        <v>0</v>
      </c>
      <c r="E3" s="270">
        <v>37320</v>
      </c>
    </row>
    <row r="4" spans="1:5" ht="13.5" thickBot="1">
      <c r="A4" s="271" t="s">
        <v>315</v>
      </c>
      <c r="B4" s="261" t="s">
        <v>396</v>
      </c>
      <c r="C4" s="262">
        <v>0</v>
      </c>
      <c r="D4" s="262">
        <v>0</v>
      </c>
      <c r="E4" s="272">
        <v>3311</v>
      </c>
    </row>
    <row r="5" spans="1:5" ht="13.5" thickBot="1">
      <c r="A5" s="265" t="s">
        <v>317</v>
      </c>
      <c r="B5" s="266" t="s">
        <v>397</v>
      </c>
      <c r="C5" s="267">
        <v>0</v>
      </c>
      <c r="D5" s="267">
        <v>0</v>
      </c>
      <c r="E5" s="268">
        <v>40631</v>
      </c>
    </row>
    <row r="6" spans="1:5" ht="12.75">
      <c r="A6" s="273" t="s">
        <v>319</v>
      </c>
      <c r="B6" s="263" t="s">
        <v>398</v>
      </c>
      <c r="C6" s="264">
        <v>0</v>
      </c>
      <c r="D6" s="264">
        <v>0</v>
      </c>
      <c r="E6" s="274">
        <v>0</v>
      </c>
    </row>
    <row r="7" spans="1:5" ht="13.5" thickBot="1">
      <c r="A7" s="271" t="s">
        <v>321</v>
      </c>
      <c r="B7" s="261" t="s">
        <v>399</v>
      </c>
      <c r="C7" s="262">
        <v>0</v>
      </c>
      <c r="D7" s="262">
        <v>0</v>
      </c>
      <c r="E7" s="272">
        <v>0</v>
      </c>
    </row>
    <row r="8" spans="1:5" ht="13.5" thickBot="1">
      <c r="A8" s="265" t="s">
        <v>323</v>
      </c>
      <c r="B8" s="266" t="s">
        <v>400</v>
      </c>
      <c r="C8" s="267">
        <v>0</v>
      </c>
      <c r="D8" s="267">
        <v>0</v>
      </c>
      <c r="E8" s="268">
        <v>0</v>
      </c>
    </row>
    <row r="9" spans="1:5" ht="12.75">
      <c r="A9" s="273" t="s">
        <v>325</v>
      </c>
      <c r="B9" s="263" t="s">
        <v>401</v>
      </c>
      <c r="C9" s="264">
        <v>0</v>
      </c>
      <c r="D9" s="264">
        <v>0</v>
      </c>
      <c r="E9" s="274">
        <v>118596</v>
      </c>
    </row>
    <row r="10" spans="1:5" ht="12.75">
      <c r="A10" s="269" t="s">
        <v>327</v>
      </c>
      <c r="B10" s="174" t="s">
        <v>402</v>
      </c>
      <c r="C10" s="259">
        <v>0</v>
      </c>
      <c r="D10" s="259">
        <v>0</v>
      </c>
      <c r="E10" s="270">
        <v>114039</v>
      </c>
    </row>
    <row r="11" spans="1:5" ht="13.5" thickBot="1">
      <c r="A11" s="271" t="s">
        <v>329</v>
      </c>
      <c r="B11" s="261" t="s">
        <v>403</v>
      </c>
      <c r="C11" s="262">
        <v>0</v>
      </c>
      <c r="D11" s="262">
        <v>0</v>
      </c>
      <c r="E11" s="272">
        <v>0</v>
      </c>
    </row>
    <row r="12" spans="1:5" ht="13.5" thickBot="1">
      <c r="A12" s="265" t="s">
        <v>331</v>
      </c>
      <c r="B12" s="266" t="s">
        <v>404</v>
      </c>
      <c r="C12" s="267">
        <v>0</v>
      </c>
      <c r="D12" s="267">
        <v>0</v>
      </c>
      <c r="E12" s="268">
        <v>232635</v>
      </c>
    </row>
    <row r="13" spans="1:5" ht="12.75">
      <c r="A13" s="273" t="s">
        <v>333</v>
      </c>
      <c r="B13" s="263" t="s">
        <v>405</v>
      </c>
      <c r="C13" s="264">
        <v>0</v>
      </c>
      <c r="D13" s="264">
        <v>0</v>
      </c>
      <c r="E13" s="274">
        <v>6527</v>
      </c>
    </row>
    <row r="14" spans="1:5" ht="12.75">
      <c r="A14" s="269" t="s">
        <v>335</v>
      </c>
      <c r="B14" s="174" t="s">
        <v>406</v>
      </c>
      <c r="C14" s="259">
        <v>0</v>
      </c>
      <c r="D14" s="259">
        <v>0</v>
      </c>
      <c r="E14" s="270">
        <v>30371</v>
      </c>
    </row>
    <row r="15" spans="1:5" ht="12.75">
      <c r="A15" s="269" t="s">
        <v>337</v>
      </c>
      <c r="B15" s="174" t="s">
        <v>407</v>
      </c>
      <c r="C15" s="259">
        <v>0</v>
      </c>
      <c r="D15" s="259">
        <v>0</v>
      </c>
      <c r="E15" s="270">
        <v>0</v>
      </c>
    </row>
    <row r="16" spans="1:5" ht="13.5" thickBot="1">
      <c r="A16" s="271" t="s">
        <v>339</v>
      </c>
      <c r="B16" s="261" t="s">
        <v>408</v>
      </c>
      <c r="C16" s="262">
        <v>0</v>
      </c>
      <c r="D16" s="262">
        <v>0</v>
      </c>
      <c r="E16" s="272">
        <v>711</v>
      </c>
    </row>
    <row r="17" spans="1:5" ht="13.5" thickBot="1">
      <c r="A17" s="265" t="s">
        <v>341</v>
      </c>
      <c r="B17" s="266" t="s">
        <v>409</v>
      </c>
      <c r="C17" s="267">
        <v>0</v>
      </c>
      <c r="D17" s="267">
        <v>0</v>
      </c>
      <c r="E17" s="268">
        <v>37609</v>
      </c>
    </row>
    <row r="18" spans="1:5" ht="12.75">
      <c r="A18" s="273" t="s">
        <v>343</v>
      </c>
      <c r="B18" s="263" t="s">
        <v>410</v>
      </c>
      <c r="C18" s="264">
        <v>0</v>
      </c>
      <c r="D18" s="264">
        <v>0</v>
      </c>
      <c r="E18" s="274">
        <v>89666</v>
      </c>
    </row>
    <row r="19" spans="1:5" ht="12.75">
      <c r="A19" s="269" t="s">
        <v>345</v>
      </c>
      <c r="B19" s="174" t="s">
        <v>411</v>
      </c>
      <c r="C19" s="259">
        <v>0</v>
      </c>
      <c r="D19" s="259">
        <v>0</v>
      </c>
      <c r="E19" s="270">
        <v>6758</v>
      </c>
    </row>
    <row r="20" spans="1:5" ht="13.5" thickBot="1">
      <c r="A20" s="271" t="s">
        <v>347</v>
      </c>
      <c r="B20" s="261" t="s">
        <v>412</v>
      </c>
      <c r="C20" s="262">
        <v>0</v>
      </c>
      <c r="D20" s="262">
        <v>0</v>
      </c>
      <c r="E20" s="272">
        <v>27615</v>
      </c>
    </row>
    <row r="21" spans="1:5" ht="13.5" thickBot="1">
      <c r="A21" s="265" t="s">
        <v>413</v>
      </c>
      <c r="B21" s="266" t="s">
        <v>414</v>
      </c>
      <c r="C21" s="267">
        <v>0</v>
      </c>
      <c r="D21" s="267">
        <v>0</v>
      </c>
      <c r="E21" s="268">
        <v>124039</v>
      </c>
    </row>
    <row r="22" spans="1:5" ht="13.5" thickBot="1">
      <c r="A22" s="265" t="s">
        <v>415</v>
      </c>
      <c r="B22" s="266" t="s">
        <v>416</v>
      </c>
      <c r="C22" s="267">
        <v>0</v>
      </c>
      <c r="D22" s="267">
        <v>0</v>
      </c>
      <c r="E22" s="268">
        <v>1568</v>
      </c>
    </row>
    <row r="23" spans="1:5" ht="13.5" thickBot="1">
      <c r="A23" s="265" t="s">
        <v>417</v>
      </c>
      <c r="B23" s="266" t="s">
        <v>418</v>
      </c>
      <c r="C23" s="267">
        <v>0</v>
      </c>
      <c r="D23" s="267">
        <v>0</v>
      </c>
      <c r="E23" s="268">
        <v>122335</v>
      </c>
    </row>
    <row r="24" spans="1:5" ht="13.5" thickBot="1">
      <c r="A24" s="265" t="s">
        <v>419</v>
      </c>
      <c r="B24" s="266" t="s">
        <v>420</v>
      </c>
      <c r="C24" s="267">
        <v>0</v>
      </c>
      <c r="D24" s="267">
        <v>0</v>
      </c>
      <c r="E24" s="268">
        <v>-12285</v>
      </c>
    </row>
    <row r="25" spans="1:5" ht="12.75">
      <c r="A25" s="273" t="s">
        <v>421</v>
      </c>
      <c r="B25" s="263" t="s">
        <v>422</v>
      </c>
      <c r="C25" s="264">
        <v>0</v>
      </c>
      <c r="D25" s="264">
        <v>0</v>
      </c>
      <c r="E25" s="274">
        <v>0</v>
      </c>
    </row>
    <row r="26" spans="1:5" ht="12.75">
      <c r="A26" s="269" t="s">
        <v>423</v>
      </c>
      <c r="B26" s="174" t="s">
        <v>424</v>
      </c>
      <c r="C26" s="259">
        <v>0</v>
      </c>
      <c r="D26" s="259">
        <v>0</v>
      </c>
      <c r="E26" s="270">
        <v>21</v>
      </c>
    </row>
    <row r="27" spans="1:5" ht="12.75">
      <c r="A27" s="269" t="s">
        <v>425</v>
      </c>
      <c r="B27" s="174" t="s">
        <v>426</v>
      </c>
      <c r="C27" s="259">
        <v>0</v>
      </c>
      <c r="D27" s="259">
        <v>0</v>
      </c>
      <c r="E27" s="270">
        <v>0</v>
      </c>
    </row>
    <row r="28" spans="1:5" ht="13.5" thickBot="1">
      <c r="A28" s="271" t="s">
        <v>427</v>
      </c>
      <c r="B28" s="261" t="s">
        <v>428</v>
      </c>
      <c r="C28" s="262">
        <v>0</v>
      </c>
      <c r="D28" s="262">
        <v>0</v>
      </c>
      <c r="E28" s="272">
        <v>0</v>
      </c>
    </row>
    <row r="29" spans="1:5" ht="13.5" thickBot="1">
      <c r="A29" s="265" t="s">
        <v>429</v>
      </c>
      <c r="B29" s="266" t="s">
        <v>430</v>
      </c>
      <c r="C29" s="267">
        <v>0</v>
      </c>
      <c r="D29" s="267">
        <v>0</v>
      </c>
      <c r="E29" s="268">
        <v>21</v>
      </c>
    </row>
    <row r="30" spans="1:5" ht="12.75">
      <c r="A30" s="273" t="s">
        <v>431</v>
      </c>
      <c r="B30" s="263" t="s">
        <v>432</v>
      </c>
      <c r="C30" s="264">
        <v>0</v>
      </c>
      <c r="D30" s="264">
        <v>0</v>
      </c>
      <c r="E30" s="274">
        <v>0</v>
      </c>
    </row>
    <row r="31" spans="1:5" ht="12.75">
      <c r="A31" s="269" t="s">
        <v>433</v>
      </c>
      <c r="B31" s="174" t="s">
        <v>434</v>
      </c>
      <c r="C31" s="259">
        <v>0</v>
      </c>
      <c r="D31" s="259">
        <v>0</v>
      </c>
      <c r="E31" s="270">
        <v>0</v>
      </c>
    </row>
    <row r="32" spans="1:5" ht="12.75">
      <c r="A32" s="269" t="s">
        <v>435</v>
      </c>
      <c r="B32" s="174" t="s">
        <v>436</v>
      </c>
      <c r="C32" s="259">
        <v>0</v>
      </c>
      <c r="D32" s="259">
        <v>0</v>
      </c>
      <c r="E32" s="270">
        <v>0</v>
      </c>
    </row>
    <row r="33" spans="1:5" ht="13.5" thickBot="1">
      <c r="A33" s="271" t="s">
        <v>437</v>
      </c>
      <c r="B33" s="261" t="s">
        <v>438</v>
      </c>
      <c r="C33" s="262">
        <v>0</v>
      </c>
      <c r="D33" s="262">
        <v>0</v>
      </c>
      <c r="E33" s="272">
        <v>0</v>
      </c>
    </row>
    <row r="34" spans="1:5" ht="13.5" thickBot="1">
      <c r="A34" s="265" t="s">
        <v>439</v>
      </c>
      <c r="B34" s="266" t="s">
        <v>440</v>
      </c>
      <c r="C34" s="267">
        <v>0</v>
      </c>
      <c r="D34" s="267">
        <v>0</v>
      </c>
      <c r="E34" s="268">
        <v>0</v>
      </c>
    </row>
    <row r="35" spans="1:5" ht="13.5" thickBot="1">
      <c r="A35" s="265" t="s">
        <v>441</v>
      </c>
      <c r="B35" s="266" t="s">
        <v>442</v>
      </c>
      <c r="C35" s="267">
        <v>0</v>
      </c>
      <c r="D35" s="267">
        <v>0</v>
      </c>
      <c r="E35" s="268">
        <v>21</v>
      </c>
    </row>
    <row r="36" spans="1:5" ht="13.5" thickBot="1">
      <c r="A36" s="265" t="s">
        <v>443</v>
      </c>
      <c r="B36" s="266" t="s">
        <v>444</v>
      </c>
      <c r="C36" s="267">
        <v>0</v>
      </c>
      <c r="D36" s="267">
        <v>0</v>
      </c>
      <c r="E36" s="268">
        <v>-12264</v>
      </c>
    </row>
    <row r="37" spans="1:5" ht="12.75">
      <c r="A37" s="273" t="s">
        <v>445</v>
      </c>
      <c r="B37" s="263" t="s">
        <v>446</v>
      </c>
      <c r="C37" s="264">
        <v>0</v>
      </c>
      <c r="D37" s="264">
        <v>0</v>
      </c>
      <c r="E37" s="274">
        <v>0</v>
      </c>
    </row>
    <row r="38" spans="1:5" ht="13.5" thickBot="1">
      <c r="A38" s="271" t="s">
        <v>447</v>
      </c>
      <c r="B38" s="261" t="s">
        <v>448</v>
      </c>
      <c r="C38" s="262">
        <v>0</v>
      </c>
      <c r="D38" s="262">
        <v>0</v>
      </c>
      <c r="E38" s="272">
        <v>0</v>
      </c>
    </row>
    <row r="39" spans="1:5" ht="13.5" thickBot="1">
      <c r="A39" s="265" t="s">
        <v>449</v>
      </c>
      <c r="B39" s="266" t="s">
        <v>450</v>
      </c>
      <c r="C39" s="267">
        <v>0</v>
      </c>
      <c r="D39" s="267">
        <v>0</v>
      </c>
      <c r="E39" s="268">
        <v>0</v>
      </c>
    </row>
    <row r="40" spans="1:5" ht="13.5" thickBot="1">
      <c r="A40" s="265" t="s">
        <v>451</v>
      </c>
      <c r="B40" s="266" t="s">
        <v>452</v>
      </c>
      <c r="C40" s="267">
        <v>0</v>
      </c>
      <c r="D40" s="267">
        <v>0</v>
      </c>
      <c r="E40" s="268">
        <v>0</v>
      </c>
    </row>
    <row r="41" spans="1:5" ht="13.5" thickBot="1">
      <c r="A41" s="265" t="s">
        <v>453</v>
      </c>
      <c r="B41" s="266" t="s">
        <v>454</v>
      </c>
      <c r="C41" s="267">
        <v>0</v>
      </c>
      <c r="D41" s="267">
        <v>0</v>
      </c>
      <c r="E41" s="268">
        <v>0</v>
      </c>
    </row>
    <row r="42" spans="1:5" ht="13.5" thickBot="1">
      <c r="A42" s="265" t="s">
        <v>455</v>
      </c>
      <c r="B42" s="266" t="s">
        <v>456</v>
      </c>
      <c r="C42" s="267">
        <v>0</v>
      </c>
      <c r="D42" s="267">
        <v>0</v>
      </c>
      <c r="E42" s="268">
        <v>-12264</v>
      </c>
    </row>
  </sheetData>
  <sheetProtection/>
  <printOptions/>
  <pageMargins left="0.2362204724409449" right="0.2362204724409449" top="1.141732283464567" bottom="0.984251968503937" header="0.5118110236220472" footer="0.5118110236220472"/>
  <pageSetup horizontalDpi="300" verticalDpi="300" orientation="portrait" scale="73" r:id="rId1"/>
  <headerFooter alignWithMargins="0">
    <oddHeader>&amp;C&amp;"-,Félkövér"&amp;14BONYHÁDI GONDOZÁSI KÖZPONT FENNTARTÓJA
EREDMÉNYKIMUTATÁS&amp;R&amp;"Times New Roman,Félkövér dőlt"&amp;14 5. 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6.57421875" style="319" customWidth="1"/>
    <col min="2" max="2" width="52.140625" style="319" customWidth="1"/>
    <col min="3" max="3" width="22.00390625" style="319" customWidth="1"/>
    <col min="4" max="16384" width="9.140625" style="319" customWidth="1"/>
  </cols>
  <sheetData>
    <row r="1" ht="15">
      <c r="C1" s="320"/>
    </row>
    <row r="2" spans="1:3" ht="14.25">
      <c r="A2" s="321"/>
      <c r="B2" s="321"/>
      <c r="C2" s="321"/>
    </row>
    <row r="3" spans="1:3" ht="33.75" customHeight="1">
      <c r="A3" s="516" t="s">
        <v>457</v>
      </c>
      <c r="B3" s="516"/>
      <c r="C3" s="516"/>
    </row>
    <row r="4" ht="13.5" thickBot="1">
      <c r="C4" s="322"/>
    </row>
    <row r="5" spans="1:3" s="326" customFormat="1" ht="43.5" customHeight="1" thickBot="1">
      <c r="A5" s="323" t="s">
        <v>458</v>
      </c>
      <c r="B5" s="324" t="s">
        <v>222</v>
      </c>
      <c r="C5" s="325" t="s">
        <v>459</v>
      </c>
    </row>
    <row r="6" spans="1:3" ht="28.5" customHeight="1">
      <c r="A6" s="327" t="s">
        <v>1</v>
      </c>
      <c r="B6" s="328" t="s">
        <v>460</v>
      </c>
      <c r="C6" s="329">
        <v>3287</v>
      </c>
    </row>
    <row r="7" spans="1:3" ht="18" customHeight="1">
      <c r="A7" s="330" t="s">
        <v>7</v>
      </c>
      <c r="B7" s="331" t="s">
        <v>461</v>
      </c>
      <c r="C7" s="332">
        <v>3287</v>
      </c>
    </row>
    <row r="8" spans="1:3" ht="18" customHeight="1">
      <c r="A8" s="330" t="s">
        <v>13</v>
      </c>
      <c r="B8" s="331" t="s">
        <v>462</v>
      </c>
      <c r="C8" s="332"/>
    </row>
    <row r="9" spans="1:3" ht="18" customHeight="1">
      <c r="A9" s="330" t="s">
        <v>15</v>
      </c>
      <c r="B9" s="333" t="s">
        <v>463</v>
      </c>
      <c r="C9" s="332">
        <v>278412</v>
      </c>
    </row>
    <row r="10" spans="1:3" ht="18" customHeight="1" thickBot="1">
      <c r="A10" s="334" t="s">
        <v>19</v>
      </c>
      <c r="B10" s="335" t="s">
        <v>464</v>
      </c>
      <c r="C10" s="336">
        <v>279254</v>
      </c>
    </row>
    <row r="11" spans="1:3" ht="25.5" customHeight="1">
      <c r="A11" s="337" t="s">
        <v>26</v>
      </c>
      <c r="B11" s="338" t="s">
        <v>465</v>
      </c>
      <c r="C11" s="339">
        <f>C6+C9-C10</f>
        <v>2445</v>
      </c>
    </row>
    <row r="12" spans="1:3" ht="18" customHeight="1">
      <c r="A12" s="330" t="s">
        <v>28</v>
      </c>
      <c r="B12" s="331" t="s">
        <v>461</v>
      </c>
      <c r="C12" s="332">
        <v>2445</v>
      </c>
    </row>
    <row r="13" spans="1:3" ht="18" customHeight="1" thickBot="1">
      <c r="A13" s="340" t="s">
        <v>29</v>
      </c>
      <c r="B13" s="341" t="s">
        <v>462</v>
      </c>
      <c r="C13" s="342"/>
    </row>
  </sheetData>
  <sheetProtection/>
  <mergeCells count="1">
    <mergeCell ref="A3:C3"/>
  </mergeCells>
  <conditionalFormatting sqref="C11">
    <cfRule type="cellIs" priority="1" dxfId="0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>&amp;R&amp;"-,Félkövér dőlt"&amp;14 6.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Palkó Roland</dc:creator>
  <cp:keywords/>
  <dc:description/>
  <cp:lastModifiedBy>Windows</cp:lastModifiedBy>
  <cp:lastPrinted>2015-04-10T07:06:55Z</cp:lastPrinted>
  <dcterms:created xsi:type="dcterms:W3CDTF">2014-02-07T17:22:54Z</dcterms:created>
  <dcterms:modified xsi:type="dcterms:W3CDTF">2015-04-13T13:29:38Z</dcterms:modified>
  <cp:category/>
  <cp:version/>
  <cp:contentType/>
  <cp:contentStatus/>
</cp:coreProperties>
</file>