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ÉVA\Testületi ülés 2017\2017.május  24\"/>
    </mc:Choice>
  </mc:AlternateContent>
  <bookViews>
    <workbookView xWindow="0" yWindow="0" windowWidth="28800" windowHeight="12435" activeTab="1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" sheetId="9" r:id="rId6"/>
    <sheet name="4" sheetId="10" r:id="rId7"/>
    <sheet name="5" sheetId="16" r:id="rId8"/>
    <sheet name="6." sheetId="17" r:id="rId9"/>
    <sheet name="7A" sheetId="20" r:id="rId10"/>
    <sheet name="7B" sheetId="18" r:id="rId11"/>
    <sheet name="7C" sheetId="19" r:id="rId12"/>
    <sheet name="8" sheetId="13" r:id="rId13"/>
    <sheet name="9" sheetId="14" r:id="rId14"/>
    <sheet name="10" sheetId="15" r:id="rId15"/>
    <sheet name="11" sheetId="21" r:id="rId16"/>
  </sheets>
  <externalReferences>
    <externalReference r:id="rId17"/>
    <externalReference r:id="rId18"/>
  </externalReferences>
  <definedNames>
    <definedName name="_ftn1" localSheetId="11">'7C'!$A$27</definedName>
    <definedName name="_ftnref1" localSheetId="11">'7C'!$A$18</definedName>
    <definedName name="_xlnm.Print_Area" localSheetId="0">'1.1.sz.mell.'!$A$1:$F$127</definedName>
    <definedName name="_xlnm.Print_Area" localSheetId="1">'1.2.sz.mell.'!$A$1:$F$127</definedName>
    <definedName name="_xlnm.Print_Area" localSheetId="2">'1.3.sz.mell.'!$A$1:$C$127</definedName>
    <definedName name="_xlnm.Print_Area" localSheetId="3">'1.4.sz.mell.'!$A$1:$C$127</definedName>
  </definedNames>
  <calcPr calcId="162913"/>
</workbook>
</file>

<file path=xl/calcChain.xml><?xml version="1.0" encoding="utf-8"?>
<calcChain xmlns="http://schemas.openxmlformats.org/spreadsheetml/2006/main">
  <c r="D30" i="21" l="1"/>
  <c r="C30" i="21"/>
  <c r="D1" i="21"/>
  <c r="D68" i="20"/>
  <c r="C68" i="20"/>
  <c r="D63" i="20"/>
  <c r="C63" i="20"/>
  <c r="D59" i="20"/>
  <c r="C59" i="20"/>
  <c r="D54" i="20"/>
  <c r="C54" i="20"/>
  <c r="D45" i="20"/>
  <c r="C45" i="20"/>
  <c r="D40" i="20"/>
  <c r="C40" i="20"/>
  <c r="D35" i="20"/>
  <c r="C35" i="20"/>
  <c r="C34" i="20" s="1"/>
  <c r="D34" i="20"/>
  <c r="D29" i="20"/>
  <c r="C29" i="20"/>
  <c r="D24" i="20"/>
  <c r="C24" i="20"/>
  <c r="D19" i="20"/>
  <c r="C19" i="20"/>
  <c r="D14" i="20"/>
  <c r="C14" i="20"/>
  <c r="D9" i="20"/>
  <c r="C9" i="20"/>
  <c r="D8" i="20"/>
  <c r="D51" i="20" s="1"/>
  <c r="C8" i="20"/>
  <c r="A1" i="20"/>
  <c r="D18" i="19"/>
  <c r="D14" i="19"/>
  <c r="D9" i="19"/>
  <c r="A1" i="19"/>
  <c r="C18" i="18"/>
  <c r="C14" i="18"/>
  <c r="C21" i="18" s="1"/>
  <c r="A2" i="18"/>
  <c r="D38" i="19" l="1"/>
  <c r="C51" i="20"/>
  <c r="C70" i="20" s="1"/>
  <c r="D70" i="20"/>
  <c r="C6" i="17"/>
  <c r="C12" i="17" s="1"/>
  <c r="E22" i="15" l="1"/>
  <c r="D22" i="15"/>
  <c r="G18" i="14"/>
  <c r="F18" i="14"/>
  <c r="E18" i="14"/>
  <c r="D18" i="14"/>
  <c r="C18" i="14"/>
  <c r="H17" i="14"/>
  <c r="H18" i="14" s="1"/>
  <c r="I16" i="14"/>
  <c r="H16" i="14"/>
  <c r="G14" i="14"/>
  <c r="G19" i="14" s="1"/>
  <c r="F14" i="14"/>
  <c r="F19" i="14" s="1"/>
  <c r="E14" i="14"/>
  <c r="D14" i="14"/>
  <c r="C14" i="14"/>
  <c r="C19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H2" i="14"/>
  <c r="A1" i="14"/>
  <c r="J17" i="13"/>
  <c r="I16" i="13"/>
  <c r="H16" i="13"/>
  <c r="G16" i="13"/>
  <c r="F16" i="13"/>
  <c r="E16" i="13"/>
  <c r="D16" i="13"/>
  <c r="J15" i="13"/>
  <c r="I14" i="13"/>
  <c r="H14" i="13"/>
  <c r="G14" i="13"/>
  <c r="F14" i="13"/>
  <c r="E14" i="13"/>
  <c r="D14" i="13"/>
  <c r="J13" i="13"/>
  <c r="I12" i="13"/>
  <c r="H12" i="13"/>
  <c r="G12" i="13"/>
  <c r="F12" i="13"/>
  <c r="E12" i="13"/>
  <c r="J12" i="13" s="1"/>
  <c r="D12" i="13"/>
  <c r="J11" i="13"/>
  <c r="J10" i="13"/>
  <c r="I9" i="13"/>
  <c r="H9" i="13"/>
  <c r="G9" i="13"/>
  <c r="F9" i="13"/>
  <c r="E9" i="13"/>
  <c r="D9" i="13"/>
  <c r="J8" i="13"/>
  <c r="J7" i="13"/>
  <c r="I6" i="13"/>
  <c r="I18" i="13" s="1"/>
  <c r="H6" i="13"/>
  <c r="G6" i="13"/>
  <c r="F6" i="13"/>
  <c r="E6" i="13"/>
  <c r="J6" i="13" s="1"/>
  <c r="D6" i="13"/>
  <c r="I4" i="13"/>
  <c r="H4" i="13"/>
  <c r="G4" i="13"/>
  <c r="F4" i="13"/>
  <c r="E3" i="13"/>
  <c r="D3" i="13"/>
  <c r="J2" i="13"/>
  <c r="E29" i="10"/>
  <c r="E35" i="10" s="1"/>
  <c r="D29" i="10"/>
  <c r="D35" i="10" s="1"/>
  <c r="C29" i="10"/>
  <c r="C35" i="10" s="1"/>
  <c r="E22" i="10"/>
  <c r="D22" i="10"/>
  <c r="C22" i="10"/>
  <c r="E14" i="10"/>
  <c r="D14" i="10"/>
  <c r="C14" i="10"/>
  <c r="E10" i="10"/>
  <c r="D10" i="10"/>
  <c r="C10" i="10"/>
  <c r="E5" i="10"/>
  <c r="D5" i="10"/>
  <c r="C5" i="10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D20" i="10" l="1"/>
  <c r="F18" i="13"/>
  <c r="G18" i="13"/>
  <c r="J16" i="13"/>
  <c r="H14" i="14"/>
  <c r="H19" i="14" s="1"/>
  <c r="D19" i="14"/>
  <c r="J9" i="13"/>
  <c r="I17" i="14"/>
  <c r="I18" i="14" s="1"/>
  <c r="D18" i="13"/>
  <c r="H18" i="13"/>
  <c r="J14" i="13"/>
  <c r="E19" i="14"/>
  <c r="E20" i="10"/>
  <c r="C20" i="10"/>
  <c r="J18" i="13"/>
  <c r="E18" i="13"/>
  <c r="I7" i="14"/>
  <c r="I14" i="14" s="1"/>
  <c r="I19" i="14" l="1"/>
  <c r="D27" i="6"/>
  <c r="E27" i="6"/>
  <c r="D27" i="5"/>
  <c r="E27" i="5"/>
  <c r="D6" i="5"/>
  <c r="E6" i="5"/>
  <c r="D64" i="5"/>
  <c r="E64" i="5"/>
  <c r="E77" i="5" s="1"/>
  <c r="E127" i="5" s="1"/>
  <c r="F37" i="5"/>
  <c r="E54" i="5"/>
  <c r="D90" i="5"/>
  <c r="E90" i="5"/>
  <c r="D84" i="5"/>
  <c r="E84" i="5"/>
  <c r="E99" i="5" s="1"/>
  <c r="E122" i="5" s="1"/>
  <c r="F37" i="6"/>
  <c r="F91" i="6"/>
  <c r="F127" i="6"/>
  <c r="F126" i="4"/>
  <c r="H27" i="8"/>
  <c r="I27" i="8"/>
  <c r="F89" i="6"/>
  <c r="F87" i="6"/>
  <c r="F86" i="6"/>
  <c r="F85" i="6"/>
  <c r="F33" i="6"/>
  <c r="F32" i="6"/>
  <c r="F29" i="6"/>
  <c r="F26" i="6"/>
  <c r="F25" i="6"/>
  <c r="F24" i="6"/>
  <c r="F23" i="6"/>
  <c r="F22" i="6"/>
  <c r="F11" i="6"/>
  <c r="F98" i="5"/>
  <c r="F91" i="5"/>
  <c r="F89" i="5"/>
  <c r="F87" i="5"/>
  <c r="F86" i="5"/>
  <c r="F85" i="5"/>
  <c r="F65" i="5"/>
  <c r="F33" i="5"/>
  <c r="F32" i="5"/>
  <c r="F30" i="5"/>
  <c r="F29" i="5"/>
  <c r="F26" i="5"/>
  <c r="F25" i="5"/>
  <c r="F24" i="5"/>
  <c r="F23" i="5"/>
  <c r="F22" i="5"/>
  <c r="F11" i="5"/>
  <c r="E84" i="6"/>
  <c r="D84" i="6"/>
  <c r="E126" i="5" l="1"/>
  <c r="E78" i="5"/>
  <c r="F84" i="6"/>
  <c r="D97" i="4"/>
  <c r="E97" i="4"/>
  <c r="D98" i="4"/>
  <c r="E98" i="4"/>
  <c r="D91" i="4"/>
  <c r="E91" i="4"/>
  <c r="D92" i="4"/>
  <c r="E92" i="4"/>
  <c r="D93" i="4"/>
  <c r="E93" i="4"/>
  <c r="D94" i="4"/>
  <c r="E94" i="4"/>
  <c r="D95" i="4"/>
  <c r="E95" i="4"/>
  <c r="D85" i="4"/>
  <c r="E85" i="4"/>
  <c r="D86" i="4"/>
  <c r="E86" i="4"/>
  <c r="D87" i="4"/>
  <c r="E87" i="4"/>
  <c r="D88" i="4"/>
  <c r="E88" i="4"/>
  <c r="D89" i="4"/>
  <c r="E89" i="4"/>
  <c r="D65" i="4"/>
  <c r="E65" i="4"/>
  <c r="D66" i="4"/>
  <c r="E66" i="4"/>
  <c r="D60" i="4"/>
  <c r="E60" i="4"/>
  <c r="D61" i="4"/>
  <c r="E61" i="4"/>
  <c r="D62" i="4"/>
  <c r="E62" i="4"/>
  <c r="D63" i="4"/>
  <c r="E63" i="4"/>
  <c r="D56" i="4"/>
  <c r="E56" i="4"/>
  <c r="D57" i="4"/>
  <c r="E57" i="4"/>
  <c r="D58" i="4"/>
  <c r="E58" i="4"/>
  <c r="D45" i="4"/>
  <c r="E45" i="4"/>
  <c r="D46" i="4"/>
  <c r="E46" i="4"/>
  <c r="D47" i="4"/>
  <c r="E47" i="4"/>
  <c r="D48" i="4"/>
  <c r="E48" i="4"/>
  <c r="D39" i="4"/>
  <c r="E39" i="4"/>
  <c r="D40" i="4"/>
  <c r="E40" i="4"/>
  <c r="D41" i="4"/>
  <c r="E41" i="4"/>
  <c r="D42" i="4"/>
  <c r="E42" i="4"/>
  <c r="D43" i="4"/>
  <c r="E43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14" i="4"/>
  <c r="E14" i="4"/>
  <c r="D15" i="4"/>
  <c r="E15" i="4"/>
  <c r="D16" i="4"/>
  <c r="E16" i="4"/>
  <c r="D17" i="4"/>
  <c r="E17" i="4"/>
  <c r="D18" i="4"/>
  <c r="E18" i="4"/>
  <c r="D19" i="4"/>
  <c r="E19" i="4"/>
  <c r="D7" i="4"/>
  <c r="E7" i="4"/>
  <c r="D8" i="4"/>
  <c r="E8" i="4"/>
  <c r="D9" i="4"/>
  <c r="E9" i="4"/>
  <c r="D10" i="4"/>
  <c r="E10" i="4"/>
  <c r="D11" i="4"/>
  <c r="E11" i="4"/>
  <c r="D12" i="4"/>
  <c r="E12" i="4"/>
  <c r="D115" i="6"/>
  <c r="D109" i="6"/>
  <c r="D104" i="6"/>
  <c r="D100" i="6"/>
  <c r="D96" i="6"/>
  <c r="D90" i="6"/>
  <c r="D99" i="6" s="1"/>
  <c r="D71" i="6"/>
  <c r="D67" i="6"/>
  <c r="D64" i="6"/>
  <c r="D59" i="6"/>
  <c r="D55" i="6"/>
  <c r="D77" i="6" s="1"/>
  <c r="D49" i="6"/>
  <c r="D44" i="6"/>
  <c r="D38" i="6"/>
  <c r="D21" i="6"/>
  <c r="D20" i="6" s="1"/>
  <c r="D13" i="6"/>
  <c r="D6" i="6"/>
  <c r="C115" i="6"/>
  <c r="C109" i="6"/>
  <c r="C104" i="6"/>
  <c r="C100" i="6"/>
  <c r="C96" i="6"/>
  <c r="C90" i="6"/>
  <c r="C84" i="6"/>
  <c r="C71" i="6"/>
  <c r="C67" i="6"/>
  <c r="C64" i="6"/>
  <c r="C59" i="6"/>
  <c r="C55" i="6"/>
  <c r="C49" i="6"/>
  <c r="C44" i="6"/>
  <c r="C38" i="6"/>
  <c r="C27" i="6"/>
  <c r="C21" i="6"/>
  <c r="C20" i="6" s="1"/>
  <c r="C13" i="6"/>
  <c r="C6" i="6"/>
  <c r="C115" i="5"/>
  <c r="C109" i="5"/>
  <c r="C104" i="5"/>
  <c r="C100" i="5"/>
  <c r="C96" i="5"/>
  <c r="C90" i="5"/>
  <c r="C84" i="5"/>
  <c r="C71" i="5"/>
  <c r="C67" i="5"/>
  <c r="C64" i="5"/>
  <c r="C59" i="5"/>
  <c r="C55" i="5"/>
  <c r="C49" i="5"/>
  <c r="C44" i="5"/>
  <c r="C38" i="5"/>
  <c r="C27" i="5"/>
  <c r="C21" i="5"/>
  <c r="C20" i="5" s="1"/>
  <c r="C13" i="5"/>
  <c r="C6" i="5"/>
  <c r="D115" i="5"/>
  <c r="D109" i="5"/>
  <c r="D104" i="5"/>
  <c r="D100" i="5"/>
  <c r="D96" i="5"/>
  <c r="F96" i="5" s="1"/>
  <c r="F90" i="5"/>
  <c r="D71" i="5"/>
  <c r="D67" i="5"/>
  <c r="F64" i="5"/>
  <c r="D59" i="5"/>
  <c r="D55" i="5"/>
  <c r="D49" i="5"/>
  <c r="D44" i="5"/>
  <c r="D38" i="5"/>
  <c r="F27" i="5"/>
  <c r="D21" i="5"/>
  <c r="F21" i="5" s="1"/>
  <c r="D20" i="5"/>
  <c r="D13" i="5"/>
  <c r="D54" i="5" s="1"/>
  <c r="F6" i="5"/>
  <c r="C77" i="5" l="1"/>
  <c r="C127" i="5" s="1"/>
  <c r="C121" i="5"/>
  <c r="C54" i="6"/>
  <c r="C126" i="6" s="1"/>
  <c r="C121" i="6"/>
  <c r="D54" i="6"/>
  <c r="D78" i="6" s="1"/>
  <c r="D121" i="5"/>
  <c r="C54" i="5"/>
  <c r="C77" i="6"/>
  <c r="C127" i="6" s="1"/>
  <c r="C99" i="6"/>
  <c r="D99" i="5"/>
  <c r="D77" i="5"/>
  <c r="D78" i="5" s="1"/>
  <c r="C99" i="5"/>
  <c r="C122" i="5" s="1"/>
  <c r="D121" i="6"/>
  <c r="D127" i="6" s="1"/>
  <c r="F65" i="4"/>
  <c r="F33" i="4"/>
  <c r="F32" i="4"/>
  <c r="F89" i="4"/>
  <c r="F54" i="5"/>
  <c r="F98" i="4"/>
  <c r="F84" i="5"/>
  <c r="F11" i="4"/>
  <c r="F30" i="4"/>
  <c r="F29" i="4"/>
  <c r="F91" i="4"/>
  <c r="F87" i="4"/>
  <c r="F86" i="4"/>
  <c r="D122" i="6"/>
  <c r="D126" i="6"/>
  <c r="F85" i="4"/>
  <c r="C122" i="6"/>
  <c r="C78" i="5"/>
  <c r="C6" i="8"/>
  <c r="I61" i="8"/>
  <c r="H61" i="8"/>
  <c r="E55" i="8"/>
  <c r="E49" i="8"/>
  <c r="E24" i="8"/>
  <c r="E19" i="8"/>
  <c r="D55" i="8"/>
  <c r="D49" i="8"/>
  <c r="D24" i="8"/>
  <c r="D19" i="8"/>
  <c r="F115" i="7"/>
  <c r="E115" i="7"/>
  <c r="D115" i="7"/>
  <c r="F109" i="7"/>
  <c r="E109" i="7"/>
  <c r="D109" i="7"/>
  <c r="F104" i="7"/>
  <c r="E104" i="7"/>
  <c r="D104" i="7"/>
  <c r="F100" i="7"/>
  <c r="E100" i="7"/>
  <c r="D100" i="7"/>
  <c r="F96" i="7"/>
  <c r="E96" i="7"/>
  <c r="D96" i="7"/>
  <c r="F90" i="7"/>
  <c r="E90" i="7"/>
  <c r="D90" i="7"/>
  <c r="F84" i="7"/>
  <c r="E84" i="7"/>
  <c r="D84" i="7"/>
  <c r="F71" i="7"/>
  <c r="E71" i="7"/>
  <c r="D71" i="7"/>
  <c r="F67" i="7"/>
  <c r="E67" i="7"/>
  <c r="D67" i="7"/>
  <c r="F64" i="7"/>
  <c r="E64" i="7"/>
  <c r="D64" i="7"/>
  <c r="F59" i="7"/>
  <c r="E59" i="7"/>
  <c r="D59" i="7"/>
  <c r="F55" i="7"/>
  <c r="E55" i="7"/>
  <c r="D55" i="7"/>
  <c r="F49" i="7"/>
  <c r="E49" i="7"/>
  <c r="D49" i="7"/>
  <c r="F44" i="7"/>
  <c r="E44" i="7"/>
  <c r="D44" i="7"/>
  <c r="F38" i="7"/>
  <c r="E38" i="7"/>
  <c r="D38" i="7"/>
  <c r="F27" i="7"/>
  <c r="E27" i="7"/>
  <c r="D27" i="7"/>
  <c r="F21" i="7"/>
  <c r="F20" i="7" s="1"/>
  <c r="E21" i="7"/>
  <c r="E20" i="7" s="1"/>
  <c r="D21" i="7"/>
  <c r="D20" i="7" s="1"/>
  <c r="F13" i="7"/>
  <c r="E13" i="7"/>
  <c r="D13" i="7"/>
  <c r="F6" i="7"/>
  <c r="E6" i="7"/>
  <c r="D6" i="7"/>
  <c r="E115" i="6"/>
  <c r="E109" i="6"/>
  <c r="E104" i="6"/>
  <c r="E100" i="6"/>
  <c r="E96" i="6"/>
  <c r="E90" i="6"/>
  <c r="E71" i="6"/>
  <c r="E67" i="6"/>
  <c r="E64" i="6"/>
  <c r="E59" i="6"/>
  <c r="E55" i="6"/>
  <c r="E77" i="6" s="1"/>
  <c r="E49" i="6"/>
  <c r="E44" i="6"/>
  <c r="E38" i="6"/>
  <c r="F27" i="6"/>
  <c r="E21" i="6"/>
  <c r="E13" i="6"/>
  <c r="E6" i="6"/>
  <c r="E119" i="4"/>
  <c r="D119" i="4"/>
  <c r="E118" i="4"/>
  <c r="D118" i="4"/>
  <c r="E117" i="4"/>
  <c r="D117" i="4"/>
  <c r="E116" i="4"/>
  <c r="D116" i="4"/>
  <c r="E114" i="4"/>
  <c r="D114" i="4"/>
  <c r="E113" i="4"/>
  <c r="D113" i="4"/>
  <c r="E111" i="4"/>
  <c r="D111" i="4"/>
  <c r="E110" i="4"/>
  <c r="D110" i="4"/>
  <c r="E108" i="4"/>
  <c r="D108" i="4"/>
  <c r="E107" i="4"/>
  <c r="D107" i="4"/>
  <c r="E106" i="4"/>
  <c r="D106" i="4"/>
  <c r="E105" i="4"/>
  <c r="D105" i="4"/>
  <c r="E103" i="4"/>
  <c r="D103" i="4"/>
  <c r="E102" i="4"/>
  <c r="D102" i="4"/>
  <c r="E101" i="4"/>
  <c r="D101" i="4"/>
  <c r="I41" i="8"/>
  <c r="H41" i="8"/>
  <c r="I37" i="8"/>
  <c r="H37" i="8"/>
  <c r="I10" i="8"/>
  <c r="H10" i="8"/>
  <c r="I9" i="8"/>
  <c r="H9" i="8"/>
  <c r="I8" i="8"/>
  <c r="H8" i="8"/>
  <c r="I7" i="8"/>
  <c r="H7" i="8"/>
  <c r="I6" i="8"/>
  <c r="H6" i="8"/>
  <c r="E75" i="4"/>
  <c r="D75" i="4"/>
  <c r="E74" i="4"/>
  <c r="D74" i="4"/>
  <c r="E73" i="4"/>
  <c r="D73" i="4"/>
  <c r="E72" i="4"/>
  <c r="D72" i="4"/>
  <c r="E70" i="4"/>
  <c r="D70" i="4"/>
  <c r="E69" i="4"/>
  <c r="D69" i="4"/>
  <c r="E68" i="4"/>
  <c r="D68" i="4"/>
  <c r="E59" i="4"/>
  <c r="E55" i="4"/>
  <c r="D55" i="4"/>
  <c r="E53" i="4"/>
  <c r="D53" i="4"/>
  <c r="E52" i="4"/>
  <c r="D52" i="4"/>
  <c r="E51" i="4"/>
  <c r="D51" i="4"/>
  <c r="E50" i="4"/>
  <c r="D50" i="4"/>
  <c r="E44" i="4"/>
  <c r="E10" i="8" s="1"/>
  <c r="E26" i="4"/>
  <c r="D26" i="4"/>
  <c r="E25" i="4"/>
  <c r="D25" i="4"/>
  <c r="E24" i="4"/>
  <c r="D24" i="4"/>
  <c r="E23" i="4"/>
  <c r="D23" i="4"/>
  <c r="E22" i="4"/>
  <c r="D22" i="4"/>
  <c r="E21" i="4"/>
  <c r="D21" i="4"/>
  <c r="C119" i="4"/>
  <c r="C118" i="4"/>
  <c r="C117" i="4"/>
  <c r="C116" i="4"/>
  <c r="C114" i="4"/>
  <c r="C113" i="4"/>
  <c r="C111" i="4"/>
  <c r="C110" i="4"/>
  <c r="C108" i="4"/>
  <c r="C107" i="4"/>
  <c r="C106" i="4"/>
  <c r="C105" i="4"/>
  <c r="C103" i="4"/>
  <c r="C102" i="4"/>
  <c r="C101" i="4"/>
  <c r="C98" i="4"/>
  <c r="C97" i="4"/>
  <c r="C95" i="4"/>
  <c r="G41" i="8" s="1"/>
  <c r="C94" i="4"/>
  <c r="C93" i="4"/>
  <c r="C92" i="4"/>
  <c r="C91" i="4"/>
  <c r="G37" i="8" s="1"/>
  <c r="C89" i="4"/>
  <c r="G10" i="8" s="1"/>
  <c r="C88" i="4"/>
  <c r="G9" i="8" s="1"/>
  <c r="C87" i="4"/>
  <c r="G8" i="8" s="1"/>
  <c r="C86" i="4"/>
  <c r="G7" i="8" s="1"/>
  <c r="C85" i="4"/>
  <c r="G6" i="8" s="1"/>
  <c r="C75" i="4"/>
  <c r="C74" i="4"/>
  <c r="C73" i="4"/>
  <c r="C72" i="4"/>
  <c r="C70" i="4"/>
  <c r="C69" i="4"/>
  <c r="C68" i="4"/>
  <c r="C66" i="4"/>
  <c r="C65" i="4"/>
  <c r="C63" i="4"/>
  <c r="C62" i="4"/>
  <c r="C61" i="4"/>
  <c r="C60" i="4"/>
  <c r="C58" i="4"/>
  <c r="C57" i="4"/>
  <c r="C56" i="4"/>
  <c r="C53" i="4"/>
  <c r="C52" i="4"/>
  <c r="C51" i="4"/>
  <c r="C50" i="4"/>
  <c r="C48" i="4"/>
  <c r="C47" i="4"/>
  <c r="C46" i="4"/>
  <c r="C45" i="4"/>
  <c r="C43" i="4"/>
  <c r="C42" i="4"/>
  <c r="C41" i="4"/>
  <c r="C40" i="4"/>
  <c r="C39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19" i="4"/>
  <c r="C18" i="4"/>
  <c r="C17" i="4"/>
  <c r="C16" i="4"/>
  <c r="C15" i="4"/>
  <c r="C14" i="4"/>
  <c r="C12" i="4"/>
  <c r="C11" i="4"/>
  <c r="C10" i="4"/>
  <c r="C9" i="4"/>
  <c r="C8" i="4"/>
  <c r="C7" i="4"/>
  <c r="G61" i="8"/>
  <c r="C55" i="8"/>
  <c r="C49" i="8"/>
  <c r="G27" i="8"/>
  <c r="C24" i="8"/>
  <c r="C115" i="7"/>
  <c r="C109" i="7"/>
  <c r="C104" i="7"/>
  <c r="C100" i="7"/>
  <c r="C96" i="7"/>
  <c r="C90" i="7"/>
  <c r="C84" i="7"/>
  <c r="C71" i="7"/>
  <c r="C67" i="7"/>
  <c r="C64" i="7"/>
  <c r="C59" i="7"/>
  <c r="C55" i="7"/>
  <c r="C49" i="7"/>
  <c r="C44" i="7"/>
  <c r="C38" i="7"/>
  <c r="C27" i="7"/>
  <c r="C21" i="7"/>
  <c r="C20" i="7" s="1"/>
  <c r="C13" i="7"/>
  <c r="C6" i="7"/>
  <c r="F6" i="6" l="1"/>
  <c r="D77" i="7"/>
  <c r="D127" i="7" s="1"/>
  <c r="E99" i="7"/>
  <c r="D121" i="7"/>
  <c r="D27" i="8"/>
  <c r="E27" i="8"/>
  <c r="C126" i="5"/>
  <c r="D122" i="5"/>
  <c r="C78" i="6"/>
  <c r="E20" i="6"/>
  <c r="E54" i="6" s="1"/>
  <c r="E78" i="6" s="1"/>
  <c r="F21" i="6"/>
  <c r="F77" i="7"/>
  <c r="F127" i="7" s="1"/>
  <c r="F121" i="7"/>
  <c r="D61" i="8"/>
  <c r="E61" i="8"/>
  <c r="E49" i="4"/>
  <c r="F78" i="5"/>
  <c r="D127" i="5"/>
  <c r="F77" i="5"/>
  <c r="F127" i="5" s="1"/>
  <c r="F99" i="5"/>
  <c r="F126" i="5" s="1"/>
  <c r="D126" i="5"/>
  <c r="F21" i="4"/>
  <c r="F22" i="4"/>
  <c r="F23" i="4"/>
  <c r="F24" i="4"/>
  <c r="F25" i="4"/>
  <c r="F26" i="4"/>
  <c r="E6" i="4"/>
  <c r="E13" i="4"/>
  <c r="E37" i="8" s="1"/>
  <c r="D20" i="4"/>
  <c r="D9" i="8" s="1"/>
  <c r="E27" i="4"/>
  <c r="D38" i="4"/>
  <c r="D39" i="8" s="1"/>
  <c r="D48" i="8" s="1"/>
  <c r="D64" i="4"/>
  <c r="E67" i="4"/>
  <c r="E71" i="4"/>
  <c r="H48" i="8"/>
  <c r="H62" i="8" s="1"/>
  <c r="E96" i="4"/>
  <c r="E100" i="4"/>
  <c r="D109" i="4"/>
  <c r="D115" i="4"/>
  <c r="E77" i="7"/>
  <c r="D99" i="7"/>
  <c r="D122" i="7" s="1"/>
  <c r="F99" i="7"/>
  <c r="F122" i="7" s="1"/>
  <c r="D6" i="4"/>
  <c r="D7" i="8" s="1"/>
  <c r="D13" i="4"/>
  <c r="D37" i="8" s="1"/>
  <c r="D27" i="4"/>
  <c r="D12" i="8" s="1"/>
  <c r="E38" i="4"/>
  <c r="E39" i="8" s="1"/>
  <c r="D44" i="4"/>
  <c r="D10" i="8" s="1"/>
  <c r="D49" i="4"/>
  <c r="D59" i="4"/>
  <c r="D77" i="4" s="1"/>
  <c r="E64" i="4"/>
  <c r="F64" i="4" s="1"/>
  <c r="D67" i="4"/>
  <c r="D71" i="4"/>
  <c r="I48" i="8"/>
  <c r="I62" i="8" s="1"/>
  <c r="D96" i="4"/>
  <c r="H11" i="8" s="1"/>
  <c r="H18" i="8" s="1"/>
  <c r="H28" i="8" s="1"/>
  <c r="D100" i="4"/>
  <c r="E104" i="4"/>
  <c r="E99" i="6"/>
  <c r="E115" i="4"/>
  <c r="D104" i="4"/>
  <c r="E20" i="4"/>
  <c r="E9" i="8" s="1"/>
  <c r="D84" i="4"/>
  <c r="E109" i="4"/>
  <c r="D90" i="4"/>
  <c r="D54" i="7"/>
  <c r="D78" i="7" s="1"/>
  <c r="F54" i="7"/>
  <c r="F126" i="7" s="1"/>
  <c r="E6" i="8"/>
  <c r="E77" i="4"/>
  <c r="E84" i="4"/>
  <c r="E121" i="6"/>
  <c r="C61" i="8"/>
  <c r="D6" i="8"/>
  <c r="C21" i="4"/>
  <c r="C20" i="4" s="1"/>
  <c r="C9" i="8" s="1"/>
  <c r="E90" i="4"/>
  <c r="F90" i="4" s="1"/>
  <c r="E54" i="7"/>
  <c r="E126" i="7" s="1"/>
  <c r="E121" i="7"/>
  <c r="E127" i="7" s="1"/>
  <c r="E48" i="8"/>
  <c r="C6" i="4"/>
  <c r="C7" i="8" s="1"/>
  <c r="C59" i="4"/>
  <c r="C104" i="4"/>
  <c r="C38" i="4"/>
  <c r="C39" i="8" s="1"/>
  <c r="C49" i="4"/>
  <c r="C115" i="4"/>
  <c r="C90" i="4"/>
  <c r="C67" i="4"/>
  <c r="C96" i="4"/>
  <c r="G11" i="8" s="1"/>
  <c r="G18" i="8" s="1"/>
  <c r="G28" i="8" s="1"/>
  <c r="C84" i="4"/>
  <c r="C64" i="4"/>
  <c r="C109" i="4"/>
  <c r="C13" i="4"/>
  <c r="C37" i="8" s="1"/>
  <c r="C27" i="4"/>
  <c r="C12" i="8" s="1"/>
  <c r="C44" i="4"/>
  <c r="C10" i="8" s="1"/>
  <c r="C55" i="4"/>
  <c r="C71" i="4"/>
  <c r="C100" i="4"/>
  <c r="G48" i="8"/>
  <c r="G62" i="8" s="1"/>
  <c r="C19" i="8"/>
  <c r="C27" i="8" s="1"/>
  <c r="C121" i="7"/>
  <c r="C77" i="7"/>
  <c r="C99" i="7"/>
  <c r="C54" i="7"/>
  <c r="F78" i="7" l="1"/>
  <c r="E127" i="4"/>
  <c r="E122" i="6"/>
  <c r="F122" i="6" s="1"/>
  <c r="D54" i="4"/>
  <c r="D121" i="4"/>
  <c r="F84" i="4"/>
  <c r="E121" i="4"/>
  <c r="E127" i="6"/>
  <c r="D127" i="4"/>
  <c r="F122" i="5"/>
  <c r="D124" i="5"/>
  <c r="F78" i="6"/>
  <c r="F54" i="6"/>
  <c r="E126" i="6"/>
  <c r="F99" i="6"/>
  <c r="F126" i="6" s="1"/>
  <c r="I63" i="8"/>
  <c r="I64" i="8"/>
  <c r="E62" i="8"/>
  <c r="E63" i="8"/>
  <c r="E64" i="8"/>
  <c r="H65" i="8"/>
  <c r="H63" i="8"/>
  <c r="H64" i="8"/>
  <c r="D62" i="8"/>
  <c r="D63" i="8"/>
  <c r="D64" i="8"/>
  <c r="I11" i="8"/>
  <c r="I18" i="8" s="1"/>
  <c r="I28" i="8" s="1"/>
  <c r="I65" i="8" s="1"/>
  <c r="F96" i="4"/>
  <c r="F77" i="4"/>
  <c r="F127" i="4" s="1"/>
  <c r="E12" i="8"/>
  <c r="F27" i="4"/>
  <c r="E7" i="8"/>
  <c r="E18" i="8" s="1"/>
  <c r="F6" i="4"/>
  <c r="D18" i="8"/>
  <c r="D99" i="4"/>
  <c r="D122" i="4" s="1"/>
  <c r="E54" i="4"/>
  <c r="D126" i="7"/>
  <c r="D78" i="4"/>
  <c r="C122" i="7"/>
  <c r="C127" i="7"/>
  <c r="E122" i="7"/>
  <c r="E99" i="4"/>
  <c r="E78" i="7"/>
  <c r="G65" i="8"/>
  <c r="C48" i="8"/>
  <c r="C62" i="8" s="1"/>
  <c r="C77" i="4"/>
  <c r="C121" i="4"/>
  <c r="C99" i="4"/>
  <c r="C18" i="8"/>
  <c r="G29" i="8" s="1"/>
  <c r="C54" i="4"/>
  <c r="C126" i="7"/>
  <c r="C78" i="7"/>
  <c r="C64" i="8"/>
  <c r="E126" i="4" l="1"/>
  <c r="D126" i="4"/>
  <c r="F99" i="4"/>
  <c r="H29" i="8"/>
  <c r="H30" i="8"/>
  <c r="D28" i="8"/>
  <c r="D29" i="8"/>
  <c r="D30" i="8"/>
  <c r="I29" i="8"/>
  <c r="I30" i="8"/>
  <c r="E28" i="8"/>
  <c r="E29" i="8"/>
  <c r="E30" i="8"/>
  <c r="D65" i="8"/>
  <c r="E65" i="8"/>
  <c r="E78" i="4"/>
  <c r="F78" i="4" s="1"/>
  <c r="F54" i="4"/>
  <c r="E122" i="4"/>
  <c r="F122" i="4" s="1"/>
  <c r="C127" i="4"/>
  <c r="C78" i="4"/>
  <c r="G64" i="8"/>
  <c r="C63" i="8"/>
  <c r="C29" i="8"/>
  <c r="G63" i="8"/>
  <c r="C28" i="8"/>
  <c r="C65" i="8" s="1"/>
  <c r="G30" i="8"/>
  <c r="C30" i="8"/>
  <c r="C122" i="4"/>
  <c r="C126" i="4"/>
</calcChain>
</file>

<file path=xl/sharedStrings.xml><?xml version="1.0" encoding="utf-8"?>
<sst xmlns="http://schemas.openxmlformats.org/spreadsheetml/2006/main" count="1752" uniqueCount="667">
  <si>
    <t>Bevételek</t>
  </si>
  <si>
    <t>1.</t>
  </si>
  <si>
    <t>1.1.</t>
  </si>
  <si>
    <t>1.2.</t>
  </si>
  <si>
    <t>1.3.</t>
  </si>
  <si>
    <t>1.4.</t>
  </si>
  <si>
    <t>2.</t>
  </si>
  <si>
    <t>2.1.</t>
  </si>
  <si>
    <t>Elvonások és befizetések bevételei</t>
  </si>
  <si>
    <t>2.2.</t>
  </si>
  <si>
    <t>2.3.</t>
  </si>
  <si>
    <t>2.4.</t>
  </si>
  <si>
    <t>3.</t>
  </si>
  <si>
    <t>Közhatalmi bevételek</t>
  </si>
  <si>
    <t>4.</t>
  </si>
  <si>
    <t>4.1.</t>
  </si>
  <si>
    <t>4.2.</t>
  </si>
  <si>
    <t>4.3.</t>
  </si>
  <si>
    <t>5.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</si>
  <si>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</si>
  <si>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</si>
  <si>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</si>
  <si>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</si>
  <si>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</si>
  <si>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</si>
  <si>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</si>
  <si>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</si>
  <si>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</si>
  <si>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8.</t>
  </si>
  <si>
    <t>9.</t>
  </si>
  <si>
    <t>Költségvetési maradvány igénybevétele</t>
  </si>
  <si>
    <t>10.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</si>
  <si>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</si>
  <si>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</si>
  <si>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</si>
  <si>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</si>
  <si>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</si>
  <si>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</si>
  <si>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</si>
  <si>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</si>
  <si>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</si>
  <si>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</si>
  <si>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</si>
  <si>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</si>
  <si>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</si>
  <si>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</si>
  <si>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</si>
  <si>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</si>
  <si>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</si>
  <si>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</si>
  <si>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</si>
  <si>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</si>
  <si>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</si>
  <si>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</si>
  <si>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</si>
  <si>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</si>
  <si>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</si>
  <si>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</si>
  <si>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</si>
  <si>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</si>
  <si>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</si>
  <si>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</si>
  <si>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</si>
  <si>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</si>
  <si>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</si>
  <si>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</si>
  <si>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</si>
  <si>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</si>
  <si>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</si>
  <si>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</si>
  <si>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</si>
  <si>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KÖLTSÉGVETÉSI KIADÁSOK ÖSSZESEN (1+2+3)</t>
  </si>
  <si>
    <t>7.5.</t>
  </si>
  <si>
    <t>Központi, irányítószervi támogatás folyósítása</t>
  </si>
  <si>
    <t>B E V É T E L E K</t>
  </si>
  <si>
    <t>1. sz. táblázat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</si>
  <si>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</si>
  <si>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</si>
  <si>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</si>
  <si>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</si>
  <si>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</si>
  <si>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</si>
  <si>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</si>
  <si>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</si>
  <si>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</si>
  <si>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</si>
  <si>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</si>
  <si>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</si>
  <si>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</si>
  <si>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</si>
  <si>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</si>
  <si>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</si>
  <si>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</si>
  <si>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</si>
  <si>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</si>
  <si>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</si>
  <si>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</si>
  <si>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</si>
  <si>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</si>
  <si>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</si>
  <si>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</si>
  <si>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</si>
  <si>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</si>
  <si>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</si>
  <si>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</si>
  <si>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</si>
  <si>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</si>
  <si>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</si>
  <si>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</si>
  <si>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</si>
  <si>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</si>
  <si>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</si>
  <si>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</si>
  <si>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</si>
  <si>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</si>
  <si>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</si>
  <si>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</si>
  <si>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</si>
  <si>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</si>
  <si>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</si>
  <si>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</si>
  <si>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</si>
  <si>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</si>
  <si>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</si>
  <si>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</si>
  <si>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</si>
  <si>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</si>
  <si>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</si>
  <si>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</si>
  <si>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</si>
  <si>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</si>
  <si>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</si>
  <si>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</si>
  <si>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</si>
  <si>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</si>
  <si>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</si>
  <si>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</si>
  <si>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</si>
  <si>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</si>
  <si>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</si>
  <si>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</si>
  <si>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</si>
  <si>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</si>
  <si>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</si>
  <si>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</si>
  <si>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</si>
  <si>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</si>
  <si>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</si>
  <si>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</si>
  <si>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</si>
  <si>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</si>
  <si>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</si>
  <si>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</si>
  <si>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</si>
  <si>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</si>
  <si>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</si>
  <si>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</si>
  <si>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</si>
  <si>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</si>
  <si>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</si>
  <si>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</si>
  <si>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</si>
  <si>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</si>
  <si>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</si>
  <si>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</si>
  <si>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</si>
  <si>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</si>
  <si>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</si>
  <si>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</si>
  <si>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</si>
  <si>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</si>
  <si>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</si>
  <si>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</si>
  <si>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</si>
  <si>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</si>
  <si>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</si>
  <si>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</si>
  <si>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</si>
  <si>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</si>
  <si>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</si>
  <si>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</si>
  <si>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</si>
  <si>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</si>
  <si>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</si>
  <si>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</si>
  <si>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</si>
  <si>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</si>
  <si>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</si>
  <si>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</si>
  <si>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</si>
  <si>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</si>
  <si>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</si>
  <si>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</si>
  <si>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</si>
  <si>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</si>
  <si>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</si>
  <si>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</si>
  <si>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</si>
  <si>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</si>
  <si>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</si>
  <si>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</si>
  <si>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</si>
  <si>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</si>
  <si>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</si>
  <si>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</si>
  <si>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</si>
  <si>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</si>
  <si>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</si>
  <si>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</si>
  <si>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</si>
  <si>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</si>
  <si>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</si>
  <si>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</si>
  <si>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</si>
  <si>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</si>
  <si>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</si>
  <si>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</si>
  <si>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</si>
  <si>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</si>
  <si>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</si>
  <si>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</si>
  <si>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</si>
  <si>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</si>
  <si>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</si>
  <si>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</si>
  <si>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</si>
  <si>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</si>
  <si>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</si>
  <si>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</si>
  <si>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</si>
  <si>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</si>
  <si>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</si>
  <si>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</si>
  <si>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</si>
  <si>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</si>
  <si>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</si>
  <si>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</si>
  <si>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</si>
  <si>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</si>
  <si>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</si>
  <si>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</si>
  <si>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</si>
  <si>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</si>
  <si>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</si>
  <si>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</si>
  <si>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</si>
  <si>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</si>
  <si>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</si>
  <si>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</si>
  <si>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</si>
  <si>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</si>
  <si>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</si>
  <si>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</si>
  <si>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</si>
  <si>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</si>
  <si>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</si>
  <si>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</si>
  <si>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</si>
  <si>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</si>
  <si>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</si>
  <si>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</si>
  <si>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</si>
  <si>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</si>
  <si>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</si>
  <si>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</si>
  <si>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</si>
  <si>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</si>
  <si>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</si>
  <si>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</si>
  <si>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</si>
  <si>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</si>
  <si>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</si>
  <si>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</si>
  <si>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</si>
  <si>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</si>
  <si>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</si>
  <si>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</si>
  <si>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</si>
  <si>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</si>
  <si>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</si>
  <si>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</si>
  <si>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</si>
  <si>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</si>
  <si>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</si>
  <si>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</si>
  <si>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</si>
  <si>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</si>
  <si>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</si>
  <si>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</si>
  <si>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</si>
  <si>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Módosított előirányzat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</si>
  <si>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</si>
  <si>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</si>
  <si>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</si>
  <si>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</si>
  <si>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>2016. évi előirányzat</t>
  </si>
  <si>
    <t>Teljesítés</t>
  </si>
  <si>
    <t>Teljesítés %-a</t>
  </si>
  <si>
    <t>Forintban</t>
  </si>
  <si>
    <t>Foritnban</t>
  </si>
  <si>
    <t>Forintban!</t>
  </si>
  <si>
    <t>II. Felhalmozási célú bevételek és kiadások mérlege
(Társulási szinten)</t>
  </si>
  <si>
    <t>I. Működési célú bevételek és kiadások mérlege
(Társulási szinten)</t>
  </si>
  <si>
    <t>Sorszám</t>
  </si>
  <si>
    <t>Gondozási Központ</t>
  </si>
  <si>
    <t>Összesen: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</si>
  <si>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</si>
  <si>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</si>
  <si>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</si>
  <si>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</si>
  <si>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</si>
  <si>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</si>
  <si>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</si>
  <si>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</si>
  <si>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</si>
  <si>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</si>
  <si>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</si>
  <si>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</si>
  <si>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</si>
  <si>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</si>
  <si>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</si>
  <si>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</si>
  <si>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</si>
  <si>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</si>
  <si>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</si>
  <si>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</si>
  <si>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</si>
  <si>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</si>
  <si>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</si>
  <si>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</si>
  <si>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</si>
  <si>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</si>
  <si>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</si>
  <si>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</si>
  <si>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</si>
  <si>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</si>
  <si>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</si>
  <si>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</si>
  <si>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</si>
  <si>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</si>
  <si>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</si>
  <si>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</si>
  <si>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</si>
  <si>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</si>
  <si>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</si>
  <si>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</si>
  <si>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</si>
  <si>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</si>
  <si>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</si>
  <si>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</si>
  <si>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</si>
  <si>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</si>
  <si>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</si>
  <si>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</si>
  <si>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</si>
  <si>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</si>
  <si>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</si>
  <si>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</si>
  <si>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</si>
  <si>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</si>
  <si>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</si>
  <si>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</si>
  <si>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</si>
  <si>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</si>
  <si>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</si>
  <si>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</si>
  <si>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</si>
  <si>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</si>
  <si>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</si>
  <si>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</si>
  <si>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</si>
  <si>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</si>
  <si>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</si>
  <si>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</si>
  <si>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</si>
  <si>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</si>
  <si>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30.</t>
  </si>
  <si>
    <t>31.</t>
  </si>
  <si>
    <t>FORRÁSOK ÖSSZESEN</t>
  </si>
  <si>
    <t>Tárgyi időszak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</si>
  <si>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</si>
  <si>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</si>
  <si>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</si>
  <si>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</si>
  <si>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</si>
  <si>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</si>
  <si>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</si>
  <si>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</si>
  <si>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</si>
  <si>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</si>
  <si>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</si>
  <si>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</si>
  <si>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</si>
  <si>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</si>
  <si>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</si>
  <si>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</si>
  <si>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</si>
  <si>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</si>
  <si>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</si>
  <si>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</si>
  <si>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</si>
  <si>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</si>
  <si>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PÉNZESZKÖZÖK VÁLTOZÁSÁNAK LEVEZETÉSE</t>
  </si>
  <si>
    <t>Sor-szám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</si>
  <si>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</si>
  <si>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</si>
  <si>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</si>
  <si>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</si>
  <si>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</si>
  <si>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</si>
  <si>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</si>
  <si>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</si>
  <si>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</si>
  <si>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</si>
  <si>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</si>
  <si>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10=(6+7+8+9)</t>
  </si>
  <si>
    <t>Beruházás feladatonként</t>
  </si>
  <si>
    <t>............................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</si>
  <si>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</si>
  <si>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</si>
  <si>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</si>
  <si>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</si>
  <si>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</si>
  <si>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</si>
  <si>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</si>
  <si>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</si>
  <si>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</si>
  <si>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</si>
  <si>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</si>
  <si>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</si>
  <si>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</si>
  <si>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</si>
  <si>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</si>
  <si>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</si>
  <si>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</si>
  <si>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</si>
  <si>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</si>
  <si>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</si>
  <si>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</si>
  <si>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</si>
  <si>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</si>
  <si>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</si>
  <si>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</si>
  <si>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</si>
  <si>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</si>
  <si>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</si>
  <si>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</si>
  <si>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</si>
  <si>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</si>
  <si>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</si>
  <si>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A Völgységi Önkormányzatok Társulása tulajdonában álló gazdálkodó szervezetek működéséből származó kötelezettségek és részesedések alakulása</t>
  </si>
  <si>
    <t>VÖT</t>
  </si>
  <si>
    <t>VÖLGYSÉGI ÖNKORMÁNYZATOK TÁRSULÁSA
EGYSZERŰSÍTETT MÉRLEG 2016. ÉV</t>
  </si>
  <si>
    <t>Forintban !</t>
  </si>
  <si>
    <t>I)   KINCSTÁRI SZÁMLAVEZETÉSSEL KAPCSOLATOS ELSZÁMOLÁSOK</t>
  </si>
  <si>
    <t>J)  PASSZÍV IDŐBELI ELHATÁROLÁSOK</t>
  </si>
  <si>
    <t>#</t>
  </si>
  <si>
    <t>Módosítások (+/-)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</si>
  <si>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</si>
  <si>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</si>
  <si>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</si>
  <si>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</si>
  <si>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</si>
  <si>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</si>
  <si>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</si>
  <si>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</si>
  <si>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</si>
  <si>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</si>
  <si>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</si>
  <si>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</si>
  <si>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</si>
  <si>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</si>
  <si>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</si>
  <si>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</si>
  <si>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</si>
  <si>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</si>
  <si>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</si>
  <si>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</si>
  <si>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</si>
  <si>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</si>
  <si>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</si>
  <si>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</si>
  <si>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</si>
  <si>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</si>
  <si>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</si>
  <si>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</si>
  <si>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</si>
  <si>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</si>
  <si>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</si>
  <si>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</si>
  <si>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</si>
  <si>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</si>
  <si>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</si>
  <si>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</si>
  <si>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</si>
  <si>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</si>
  <si>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</si>
  <si>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</si>
  <si>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</si>
  <si>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</si>
  <si>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</si>
  <si>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</si>
  <si>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</si>
  <si>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</si>
  <si>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</si>
  <si>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r>
      <t>Pénzkészlet 2016. január 1-jén
e</t>
    </r>
    <r>
      <rPr>
        <i/>
        <sz val="10"/>
        <rFont val="Times New Roman CE"/>
        <charset val="238"/>
      </rPr>
      <t>bből:</t>
    </r>
  </si>
  <si>
    <r>
      <t>Záró pénzkészlet 2016. december 31-én
e</t>
    </r>
    <r>
      <rPr>
        <i/>
        <sz val="10"/>
        <rFont val="Times New Roman CE"/>
        <charset val="238"/>
      </rPr>
      <t>bből:</t>
    </r>
  </si>
  <si>
    <t>VAGYONKIMUTATÁS
a könyvviteli mérlegben értékkel szereplő forrásokról</t>
  </si>
  <si>
    <t>FORRÁSOK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</si>
  <si>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</si>
  <si>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</si>
  <si>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</si>
  <si>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</si>
  <si>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</si>
  <si>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</si>
  <si>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</si>
  <si>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</si>
  <si>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</si>
  <si>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</si>
  <si>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</si>
  <si>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</si>
  <si>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</si>
  <si>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</si>
  <si>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</si>
  <si>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</si>
  <si>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</si>
  <si>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</si>
  <si>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</si>
  <si>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</si>
  <si>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</si>
  <si>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</si>
  <si>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</si>
  <si>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</si>
  <si>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</si>
  <si>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</si>
  <si>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</si>
  <si>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Bruttó értéke
(Ft)</t>
  </si>
  <si>
    <t>D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</si>
  <si>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</si>
  <si>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</si>
  <si>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</si>
  <si>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</si>
  <si>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</si>
  <si>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</si>
  <si>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</si>
  <si>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</si>
  <si>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</si>
  <si>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</si>
  <si>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</si>
  <si>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</si>
  <si>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</si>
  <si>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</si>
  <si>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</si>
  <si>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</si>
  <si>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</si>
  <si>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</si>
  <si>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32.</t>
  </si>
  <si>
    <t>33.</t>
  </si>
  <si>
    <t>Összesen (1+…+4)+5+10+14+(18+…+31):</t>
  </si>
  <si>
    <t>* Nvt. 1. § (2) bekezdés g) és h) pontja szerinti kulturális javak és régészeti eszközök</t>
  </si>
  <si>
    <t>ESZKÖZÖK</t>
  </si>
  <si>
    <t>Bruttó</t>
  </si>
  <si>
    <t xml:space="preserve">Könyv szerinti </t>
  </si>
  <si>
    <t>állományi érték</t>
  </si>
  <si>
    <t xml:space="preserve">A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</si>
  <si>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</si>
  <si>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</si>
  <si>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</si>
  <si>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</si>
  <si>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</si>
  <si>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</si>
  <si>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</si>
  <si>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</si>
  <si>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</si>
  <si>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</si>
  <si>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</si>
  <si>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</si>
  <si>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</si>
  <si>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</si>
  <si>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</si>
  <si>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</si>
  <si>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</si>
  <si>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</si>
  <si>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</si>
  <si>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</si>
  <si>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</si>
  <si>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</si>
  <si>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</si>
  <si>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</si>
  <si>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</si>
  <si>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</si>
  <si>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</si>
  <si>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</si>
  <si>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</si>
  <si>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</si>
  <si>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</si>
  <si>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</si>
  <si>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</si>
  <si>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</si>
  <si>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</si>
  <si>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</si>
  <si>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</si>
  <si>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</si>
  <si>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</si>
  <si>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</si>
  <si>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</si>
  <si>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</si>
  <si>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</si>
  <si>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</si>
  <si>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</si>
  <si>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</si>
  <si>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</si>
  <si>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</si>
  <si>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</si>
  <si>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</si>
  <si>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</si>
  <si>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</si>
  <si>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</si>
  <si>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</si>
  <si>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</si>
  <si>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</si>
  <si>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</si>
  <si>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</si>
  <si>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</si>
  <si>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</si>
  <si>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</si>
  <si>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</si>
  <si>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</si>
  <si>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</si>
  <si>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</si>
  <si>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</si>
  <si>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</si>
  <si>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</si>
  <si>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</si>
  <si>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</si>
  <si>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</si>
  <si>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</si>
  <si>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</si>
  <si>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</si>
  <si>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</si>
  <si>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</si>
  <si>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</si>
  <si>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</si>
  <si>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</si>
  <si>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</si>
  <si>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</si>
  <si>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58.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</si>
  <si>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</si>
  <si>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</si>
  <si>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</si>
  <si>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</si>
  <si>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</si>
  <si>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</si>
  <si>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</si>
  <si>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7B melléklet</t>
  </si>
  <si>
    <t>állományi 
érték (Ft)</t>
  </si>
  <si>
    <t>I. Előzetesen felszámított általános forgalmi adó elszámolása</t>
  </si>
  <si>
    <t>II. Fizetendő általános forgalmi adó elszámolása</t>
  </si>
  <si>
    <t>III. December havi illetmények, munkabérek elszámolása</t>
  </si>
  <si>
    <t>IV. Utalványok, bérletek és más hasonló, készpénz-helyettesítő fizetési 
     eszköznek nem minősülő eszközök elszámolásai</t>
  </si>
  <si>
    <t>Terv</t>
  </si>
  <si>
    <t>Tény</t>
  </si>
  <si>
    <t>Ellátottak térítési díjának elengedése</t>
  </si>
  <si>
    <t>Ellátottak kártérítésének elengedése</t>
  </si>
  <si>
    <t>Helyiségek hasznosítása utáni kedvezmény, menteség</t>
  </si>
  <si>
    <t>Eszközök hasznosítása utáni kedvezmény, menteség</t>
  </si>
  <si>
    <t>Egyéb kedvezmény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</si>
</sst>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#,###"/>
    <numFmt numFmtId="165" formatCode="#,###.00"/>
    <numFmt numFmtId="166" formatCode="#,###__;\-\ #,###__"/>
    <numFmt numFmtId="167" formatCode="_-* #,##0\ _F_t_-;\-* #,##0\ _F_t_-;_-* &quot;-&quot;??\ _F_t_-;_-@_-"/>
    <numFmt numFmtId="168" formatCode="#,###__"/>
    <numFmt numFmtId="169" formatCode="_(* #,##0.00_);_(* \(#,##0.00\);_(* &quot;-&quot;??_);_(@_)"/>
    <numFmt numFmtId="170" formatCode="00"/>
    <numFmt numFmtId="171" formatCode="#,###\ _F_t;\-#,###\ _F_t"/>
    <numFmt numFmtId="172" formatCode="#,###__;\-#,###__"/>
  </numFmts>
  <fonts count="68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sz val="12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i/>
      <sz val="9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i/>
      <sz val="11"/>
      <name val="Times New Roman CE"/>
      <family val="1"/>
      <charset val="238"/>
    </font>
    <font>
      <b/>
      <sz val="6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8">
    <xf numFmtId="0" fontId="0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1" fillId="0" borderId="0"/>
    <xf numFmtId="0" fontId="45" fillId="0" borderId="0"/>
    <xf numFmtId="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4" fillId="0" borderId="0"/>
  </cellStyleXfs>
  <cellXfs count="562">
    <xf numFmtId="0" fontId="0" fillId="0" borderId="0" xfId="0"/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6" xfId="2" applyFont="1" applyFill="1" applyBorder="1" applyAlignment="1" applyProtection="1">
      <alignment horizontal="lef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2" applyFont="1" applyFill="1" applyBorder="1" applyAlignment="1" applyProtection="1">
      <alignment horizontal="left" vertical="center" wrapText="1" indent="1"/>
    </xf>
    <xf numFmtId="0" fontId="7" fillId="0" borderId="3" xfId="2" applyFont="1" applyFill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1" applyNumberFormat="1" applyFill="1" applyAlignment="1" applyProtection="1">
      <alignment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164" fontId="6" fillId="0" borderId="4" xfId="2" applyNumberFormat="1" applyFont="1" applyFill="1" applyBorder="1" applyAlignment="1" applyProtection="1">
      <alignment horizontal="right" vertical="center" wrapText="1" indent="1"/>
    </xf>
    <xf numFmtId="164" fontId="10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9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9" fillId="0" borderId="0" xfId="2" applyFill="1" applyProtection="1"/>
    <xf numFmtId="0" fontId="4" fillId="0" borderId="20" xfId="1" applyFont="1" applyFill="1" applyBorder="1" applyAlignment="1" applyProtection="1">
      <alignment horizontal="right" vertical="center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6" fillId="0" borderId="21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2" xfId="2" applyFont="1" applyFill="1" applyBorder="1" applyAlignment="1" applyProtection="1">
      <alignment horizontal="center" vertical="center" wrapText="1"/>
    </xf>
    <xf numFmtId="0" fontId="10" fillId="0" borderId="0" xfId="2" applyFont="1" applyFill="1" applyProtection="1"/>
    <xf numFmtId="0" fontId="6" fillId="0" borderId="2" xfId="2" applyFont="1" applyFill="1" applyBorder="1" applyAlignment="1" applyProtection="1">
      <alignment horizontal="left" vertical="center" wrapText="1" indent="1"/>
    </xf>
    <xf numFmtId="0" fontId="6" fillId="0" borderId="3" xfId="2" applyFont="1" applyFill="1" applyBorder="1" applyAlignment="1" applyProtection="1">
      <alignment horizontal="left" vertical="center" wrapText="1" indent="1"/>
    </xf>
    <xf numFmtId="0" fontId="14" fillId="0" borderId="0" xfId="2" applyFont="1" applyFill="1" applyProtection="1"/>
    <xf numFmtId="49" fontId="10" fillId="0" borderId="10" xfId="2" applyNumberFormat="1" applyFont="1" applyFill="1" applyBorder="1" applyAlignment="1" applyProtection="1">
      <alignment horizontal="left" vertical="center" wrapText="1" indent="1"/>
    </xf>
    <xf numFmtId="0" fontId="15" fillId="0" borderId="9" xfId="1" applyFont="1" applyBorder="1" applyAlignment="1" applyProtection="1">
      <alignment horizontal="left" wrapText="1" indent="1"/>
    </xf>
    <xf numFmtId="164" fontId="10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5" xfId="2" applyNumberFormat="1" applyFont="1" applyFill="1" applyBorder="1" applyAlignment="1" applyProtection="1">
      <alignment horizontal="left" vertical="center" wrapText="1" indent="1"/>
    </xf>
    <xf numFmtId="0" fontId="15" fillId="0" borderId="6" xfId="1" applyFont="1" applyBorder="1" applyAlignment="1" applyProtection="1">
      <alignment horizontal="left" wrapText="1" indent="1"/>
    </xf>
    <xf numFmtId="164" fontId="10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3" xfId="2" applyNumberFormat="1" applyFont="1" applyFill="1" applyBorder="1" applyAlignment="1" applyProtection="1">
      <alignment horizontal="left" vertical="center" wrapText="1" indent="1"/>
    </xf>
    <xf numFmtId="0" fontId="15" fillId="0" borderId="24" xfId="1" applyFont="1" applyBorder="1" applyAlignment="1" applyProtection="1">
      <alignment horizontal="left" wrapText="1" indent="1"/>
    </xf>
    <xf numFmtId="0" fontId="11" fillId="0" borderId="3" xfId="1" applyFont="1" applyBorder="1" applyAlignment="1" applyProtection="1">
      <alignment horizontal="left" vertical="center" wrapText="1" indent="1"/>
    </xf>
    <xf numFmtId="164" fontId="10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2" applyNumberFormat="1" applyFont="1" applyFill="1" applyBorder="1" applyAlignment="1" applyProtection="1">
      <alignment horizontal="right" vertical="center" wrapText="1" indent="1"/>
    </xf>
    <xf numFmtId="164" fontId="8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1" applyFont="1" applyBorder="1" applyAlignment="1" applyProtection="1">
      <alignment wrapText="1"/>
    </xf>
    <xf numFmtId="0" fontId="15" fillId="0" borderId="24" xfId="1" applyFont="1" applyBorder="1" applyAlignment="1" applyProtection="1">
      <alignment wrapText="1"/>
    </xf>
    <xf numFmtId="0" fontId="15" fillId="0" borderId="10" xfId="1" applyFont="1" applyBorder="1" applyAlignment="1" applyProtection="1">
      <alignment wrapText="1"/>
    </xf>
    <xf numFmtId="0" fontId="15" fillId="0" borderId="5" xfId="1" applyFont="1" applyBorder="1" applyAlignment="1" applyProtection="1">
      <alignment wrapText="1"/>
    </xf>
    <xf numFmtId="0" fontId="15" fillId="0" borderId="23" xfId="1" applyFont="1" applyBorder="1" applyAlignment="1" applyProtection="1">
      <alignment wrapText="1"/>
    </xf>
    <xf numFmtId="164" fontId="6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Border="1" applyAlignment="1" applyProtection="1">
      <alignment wrapText="1"/>
    </xf>
    <xf numFmtId="0" fontId="11" fillId="0" borderId="26" xfId="1" applyFont="1" applyBorder="1" applyAlignment="1" applyProtection="1">
      <alignment wrapText="1"/>
    </xf>
    <xf numFmtId="0" fontId="11" fillId="0" borderId="12" xfId="1" applyFont="1" applyBorder="1" applyAlignment="1" applyProtection="1">
      <alignment wrapText="1"/>
    </xf>
    <xf numFmtId="0" fontId="11" fillId="0" borderId="0" xfId="1" applyFont="1" applyBorder="1" applyAlignment="1" applyProtection="1">
      <alignment wrapTex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4" fillId="0" borderId="20" xfId="1" applyFont="1" applyFill="1" applyBorder="1" applyAlignment="1" applyProtection="1">
      <alignment horizontal="right"/>
    </xf>
    <xf numFmtId="0" fontId="9" fillId="0" borderId="0" xfId="2" applyFill="1" applyAlignment="1" applyProtection="1"/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2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vertical="center" wrapText="1"/>
    </xf>
    <xf numFmtId="164" fontId="6" fillId="0" borderId="22" xfId="2" applyNumberFormat="1" applyFont="1" applyFill="1" applyBorder="1" applyAlignment="1" applyProtection="1">
      <alignment horizontal="right" vertical="center" wrapText="1" indent="1"/>
    </xf>
    <xf numFmtId="49" fontId="10" fillId="0" borderId="27" xfId="2" applyNumberFormat="1" applyFont="1" applyFill="1" applyBorder="1" applyAlignment="1" applyProtection="1">
      <alignment horizontal="left" vertical="center" wrapText="1" indent="1"/>
    </xf>
    <xf numFmtId="0" fontId="10" fillId="0" borderId="28" xfId="2" applyFont="1" applyFill="1" applyBorder="1" applyAlignment="1" applyProtection="1">
      <alignment horizontal="left" vertical="center" wrapText="1" indent="1"/>
    </xf>
    <xf numFmtId="164" fontId="10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0" xfId="2" applyFont="1" applyFill="1" applyBorder="1" applyAlignment="1" applyProtection="1">
      <alignment horizontal="left" vertical="center" wrapText="1" indent="1"/>
    </xf>
    <xf numFmtId="0" fontId="10" fillId="0" borderId="0" xfId="2" applyFont="1" applyFill="1" applyBorder="1" applyAlignment="1" applyProtection="1">
      <alignment horizontal="left" vertical="center" wrapText="1" indent="1"/>
    </xf>
    <xf numFmtId="49" fontId="10" fillId="0" borderId="18" xfId="2" applyNumberFormat="1" applyFont="1" applyFill="1" applyBorder="1" applyAlignment="1" applyProtection="1">
      <alignment horizontal="left" vertical="center" wrapText="1" indent="1"/>
    </xf>
    <xf numFmtId="0" fontId="6" fillId="0" borderId="3" xfId="2" applyFont="1" applyFill="1" applyBorder="1" applyAlignment="1" applyProtection="1">
      <alignment vertical="center" wrapText="1"/>
    </xf>
    <xf numFmtId="0" fontId="10" fillId="0" borderId="24" xfId="2" applyFont="1" applyFill="1" applyBorder="1" applyAlignment="1" applyProtection="1">
      <alignment horizontal="left" vertical="center" wrapText="1" indent="1"/>
    </xf>
    <xf numFmtId="0" fontId="15" fillId="0" borderId="24" xfId="1" applyFont="1" applyBorder="1" applyAlignment="1" applyProtection="1">
      <alignment horizontal="left" vertical="center" wrapText="1" indent="1"/>
    </xf>
    <xf numFmtId="164" fontId="11" fillId="0" borderId="4" xfId="1" applyNumberFormat="1" applyFont="1" applyBorder="1" applyAlignment="1" applyProtection="1">
      <alignment horizontal="right" vertical="center" wrapText="1" indent="1"/>
    </xf>
    <xf numFmtId="164" fontId="12" fillId="0" borderId="4" xfId="1" quotePrefix="1" applyNumberFormat="1" applyFont="1" applyBorder="1" applyAlignment="1" applyProtection="1">
      <alignment horizontal="right" vertical="center" wrapText="1" indent="1"/>
    </xf>
    <xf numFmtId="0" fontId="16" fillId="0" borderId="0" xfId="2" applyFont="1" applyFill="1" applyProtection="1"/>
    <xf numFmtId="0" fontId="17" fillId="0" borderId="0" xfId="2" applyFont="1" applyFill="1" applyProtection="1"/>
    <xf numFmtId="0" fontId="11" fillId="0" borderId="26" xfId="1" applyFont="1" applyBorder="1" applyAlignment="1" applyProtection="1">
      <alignment horizontal="left" vertical="center" wrapText="1" indent="1"/>
    </xf>
    <xf numFmtId="0" fontId="12" fillId="0" borderId="12" xfId="1" applyFont="1" applyBorder="1" applyAlignment="1" applyProtection="1">
      <alignment horizontal="left" vertical="center" wrapText="1" indent="1"/>
    </xf>
    <xf numFmtId="0" fontId="9" fillId="0" borderId="0" xfId="2" applyFont="1" applyFill="1" applyProtection="1"/>
    <xf numFmtId="0" fontId="9" fillId="0" borderId="0" xfId="2" applyFont="1" applyFill="1" applyAlignment="1" applyProtection="1">
      <alignment horizontal="right" vertical="center" indent="1"/>
    </xf>
    <xf numFmtId="0" fontId="9" fillId="0" borderId="0" xfId="2" applyFill="1" applyBorder="1" applyProtection="1"/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horizontal="right" vertical="center" wrapText="1" indent="1"/>
    </xf>
    <xf numFmtId="164" fontId="3" fillId="0" borderId="0" xfId="1" applyNumberFormat="1" applyFont="1" applyFill="1" applyAlignment="1" applyProtection="1">
      <alignment horizontal="centerContinuous" vertical="center" wrapText="1"/>
    </xf>
    <xf numFmtId="164" fontId="1" fillId="0" borderId="0" xfId="1" applyNumberFormat="1" applyFill="1" applyAlignment="1" applyProtection="1">
      <alignment horizontal="centerContinuous" vertical="center"/>
    </xf>
    <xf numFmtId="164" fontId="1" fillId="0" borderId="0" xfId="1" applyNumberFormat="1" applyFill="1" applyAlignment="1" applyProtection="1">
      <alignment horizontal="center" vertical="center" wrapText="1"/>
    </xf>
    <xf numFmtId="164" fontId="4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horizontal="centerContinuous" vertical="center" wrapText="1"/>
    </xf>
    <xf numFmtId="164" fontId="2" fillId="0" borderId="3" xfId="1" applyNumberFormat="1" applyFont="1" applyFill="1" applyBorder="1" applyAlignment="1" applyProtection="1">
      <alignment horizontal="centerContinuous" vertical="center" wrapText="1"/>
    </xf>
    <xf numFmtId="164" fontId="2" fillId="0" borderId="4" xfId="1" applyNumberFormat="1" applyFont="1" applyFill="1" applyBorder="1" applyAlignment="1" applyProtection="1">
      <alignment horizontal="centerContinuous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horizontal="center" vertical="center" wrapText="1"/>
    </xf>
    <xf numFmtId="164" fontId="7" fillId="0" borderId="14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center" vertical="center" wrapText="1"/>
    </xf>
    <xf numFmtId="164" fontId="1" fillId="0" borderId="31" xfId="1" applyNumberFormat="1" applyFill="1" applyBorder="1" applyAlignment="1" applyProtection="1">
      <alignment horizontal="left" vertical="center" wrapText="1" indent="1"/>
    </xf>
    <xf numFmtId="164" fontId="10" fillId="0" borderId="10" xfId="1" applyNumberFormat="1" applyFont="1" applyFill="1" applyBorder="1" applyAlignment="1" applyProtection="1">
      <alignment horizontal="left" vertical="center" wrapText="1" indent="1"/>
    </xf>
    <xf numFmtId="164" fontId="10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2" xfId="1" applyNumberFormat="1" applyFill="1" applyBorder="1" applyAlignment="1" applyProtection="1">
      <alignment horizontal="left" vertical="center" wrapText="1" indent="1"/>
    </xf>
    <xf numFmtId="164" fontId="10" fillId="0" borderId="5" xfId="1" applyNumberFormat="1" applyFont="1" applyFill="1" applyBorder="1" applyAlignment="1" applyProtection="1">
      <alignment horizontal="left" vertical="center" wrapText="1" indent="1"/>
    </xf>
    <xf numFmtId="164" fontId="10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1" applyNumberFormat="1" applyFont="1" applyFill="1" applyBorder="1" applyAlignment="1" applyProtection="1">
      <alignment horizontal="left" vertical="center" wrapText="1" indent="1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" xfId="1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3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1" applyNumberFormat="1" applyFont="1" applyFill="1" applyBorder="1" applyAlignment="1" applyProtection="1">
      <alignment horizontal="left" vertical="center" wrapText="1" indent="1"/>
    </xf>
    <xf numFmtId="164" fontId="7" fillId="0" borderId="2" xfId="1" applyNumberFormat="1" applyFont="1" applyFill="1" applyBorder="1" applyAlignment="1" applyProtection="1">
      <alignment horizontal="lef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1" fillId="0" borderId="35" xfId="1" applyNumberFormat="1" applyFont="1" applyFill="1" applyBorder="1" applyAlignment="1" applyProtection="1">
      <alignment horizontal="left" vertical="center" wrapText="1" indent="1"/>
    </xf>
    <xf numFmtId="164" fontId="8" fillId="0" borderId="18" xfId="1" applyNumberFormat="1" applyFont="1" applyFill="1" applyBorder="1" applyAlignment="1" applyProtection="1">
      <alignment horizontal="left" vertical="center" wrapText="1" indent="1"/>
    </xf>
    <xf numFmtId="164" fontId="20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5" xfId="1" applyNumberFormat="1" applyFont="1" applyFill="1" applyBorder="1" applyAlignment="1" applyProtection="1">
      <alignment horizontal="left" vertical="center" wrapText="1" indent="1"/>
    </xf>
    <xf numFmtId="164" fontId="1" fillId="0" borderId="32" xfId="1" applyNumberFormat="1" applyFont="1" applyFill="1" applyBorder="1" applyAlignment="1" applyProtection="1">
      <alignment horizontal="left" vertical="center" wrapText="1" indent="1"/>
    </xf>
    <xf numFmtId="164" fontId="8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1" applyNumberFormat="1" applyFont="1" applyFill="1" applyBorder="1" applyAlignment="1" applyProtection="1">
      <alignment horizontal="righ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1" applyNumberFormat="1" applyFont="1" applyFill="1" applyBorder="1" applyAlignment="1" applyProtection="1">
      <alignment horizontal="left" vertical="center" wrapText="1" indent="1"/>
    </xf>
    <xf numFmtId="164" fontId="19" fillId="0" borderId="13" xfId="1" applyNumberFormat="1" applyFont="1" applyFill="1" applyBorder="1" applyAlignment="1" applyProtection="1">
      <alignment horizontal="right" vertical="center" wrapText="1" indent="1"/>
    </xf>
    <xf numFmtId="164" fontId="1" fillId="0" borderId="35" xfId="1" applyNumberFormat="1" applyFill="1" applyBorder="1" applyAlignment="1" applyProtection="1">
      <alignment horizontal="left" vertical="center" wrapText="1" indent="1"/>
    </xf>
    <xf numFmtId="164" fontId="10" fillId="0" borderId="18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1" applyNumberFormat="1" applyFont="1" applyFill="1" applyBorder="1" applyAlignment="1" applyProtection="1">
      <alignment horizontal="lef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8" xfId="1" applyNumberFormat="1" applyFont="1" applyFill="1" applyBorder="1" applyAlignment="1" applyProtection="1">
      <alignment horizontal="left" vertical="center" wrapText="1" indent="1"/>
    </xf>
    <xf numFmtId="164" fontId="20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5" xfId="1" applyNumberFormat="1" applyFont="1" applyFill="1" applyBorder="1" applyAlignment="1" applyProtection="1">
      <alignment horizontal="left" vertical="center" wrapText="1" indent="2"/>
    </xf>
    <xf numFmtId="164" fontId="8" fillId="0" borderId="6" xfId="1" applyNumberFormat="1" applyFont="1" applyFill="1" applyBorder="1" applyAlignment="1" applyProtection="1">
      <alignment horizontal="left" vertical="center" wrapText="1" indent="2"/>
    </xf>
    <xf numFmtId="164" fontId="20" fillId="0" borderId="6" xfId="1" applyNumberFormat="1" applyFont="1" applyFill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left" vertical="center" wrapText="1" indent="2"/>
    </xf>
    <xf numFmtId="164" fontId="10" fillId="0" borderId="23" xfId="1" applyNumberFormat="1" applyFont="1" applyFill="1" applyBorder="1" applyAlignment="1" applyProtection="1">
      <alignment horizontal="left" vertical="center" wrapText="1" indent="2"/>
    </xf>
    <xf numFmtId="164" fontId="3" fillId="0" borderId="0" xfId="2" applyNumberFormat="1" applyFont="1" applyFill="1" applyBorder="1" applyAlignment="1" applyProtection="1">
      <alignment horizontal="center" vertical="center"/>
    </xf>
    <xf numFmtId="0" fontId="17" fillId="0" borderId="0" xfId="2" applyFont="1" applyFill="1" applyAlignment="1" applyProtection="1">
      <alignment horizontal="center"/>
    </xf>
    <xf numFmtId="164" fontId="10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1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2" xfId="2" applyNumberFormat="1" applyFont="1" applyFill="1" applyBorder="1" applyAlignment="1" applyProtection="1">
      <alignment horizontal="left" vertical="center" wrapText="1" indent="1"/>
    </xf>
    <xf numFmtId="164" fontId="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" applyFont="1" applyFill="1" applyAlignment="1" applyProtection="1">
      <alignment horizontal="center"/>
    </xf>
    <xf numFmtId="164" fontId="17" fillId="0" borderId="0" xfId="2" applyNumberFormat="1" applyFont="1" applyFill="1" applyAlignment="1" applyProtection="1">
      <alignment horizontal="center"/>
    </xf>
    <xf numFmtId="165" fontId="6" fillId="0" borderId="22" xfId="2" applyNumberFormat="1" applyFont="1" applyFill="1" applyBorder="1" applyAlignment="1" applyProtection="1">
      <alignment horizontal="right" vertical="center" wrapText="1" indent="1"/>
    </xf>
    <xf numFmtId="165" fontId="10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4" xfId="2" applyNumberFormat="1" applyFont="1" applyFill="1" applyBorder="1" applyAlignment="1" applyProtection="1">
      <alignment horizontal="right" vertical="center" wrapText="1" indent="1"/>
    </xf>
    <xf numFmtId="165" fontId="10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4" xfId="2" applyNumberFormat="1" applyFont="1" applyFill="1" applyBorder="1" applyAlignment="1" applyProtection="1">
      <alignment horizontal="right" vertical="center" wrapText="1" indent="1"/>
    </xf>
    <xf numFmtId="165" fontId="11" fillId="0" borderId="4" xfId="1" applyNumberFormat="1" applyFont="1" applyBorder="1" applyAlignment="1" applyProtection="1">
      <alignment horizontal="right" vertical="center" wrapText="1" indent="1"/>
    </xf>
    <xf numFmtId="165" fontId="10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4" xfId="1" quotePrefix="1" applyNumberFormat="1" applyFont="1" applyBorder="1" applyAlignment="1" applyProtection="1">
      <alignment horizontal="right" vertical="center" wrapText="1" indent="1"/>
    </xf>
    <xf numFmtId="165" fontId="10" fillId="0" borderId="11" xfId="2" applyNumberFormat="1" applyFont="1" applyFill="1" applyBorder="1" applyAlignment="1" applyProtection="1">
      <alignment horizontal="right" vertical="center" wrapText="1" indent="1"/>
    </xf>
    <xf numFmtId="165" fontId="8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41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6" xfId="7" applyFont="1" applyBorder="1" applyAlignment="1">
      <alignment horizontal="center" vertical="center"/>
    </xf>
    <xf numFmtId="0" fontId="28" fillId="0" borderId="6" xfId="8" applyFont="1" applyFill="1" applyBorder="1" applyAlignment="1">
      <alignment horizontal="center" vertical="center" wrapText="1"/>
    </xf>
    <xf numFmtId="0" fontId="26" fillId="0" borderId="0" xfId="7" applyFont="1"/>
    <xf numFmtId="0" fontId="29" fillId="0" borderId="6" xfId="7" applyFont="1" applyBorder="1" applyAlignment="1">
      <alignment horizontal="center" vertical="top" wrapText="1"/>
    </xf>
    <xf numFmtId="0" fontId="29" fillId="0" borderId="6" xfId="7" applyFont="1" applyBorder="1" applyAlignment="1">
      <alignment horizontal="left" vertical="top" wrapText="1"/>
    </xf>
    <xf numFmtId="3" fontId="29" fillId="0" borderId="6" xfId="7" applyNumberFormat="1" applyFont="1" applyBorder="1" applyAlignment="1">
      <alignment horizontal="right" vertical="top" wrapText="1"/>
    </xf>
    <xf numFmtId="0" fontId="25" fillId="0" borderId="0" xfId="7"/>
    <xf numFmtId="0" fontId="30" fillId="0" borderId="6" xfId="7" applyFont="1" applyBorder="1" applyAlignment="1">
      <alignment horizontal="center" vertical="top" wrapText="1"/>
    </xf>
    <xf numFmtId="0" fontId="30" fillId="0" borderId="6" xfId="7" applyFont="1" applyBorder="1" applyAlignment="1">
      <alignment horizontal="left" vertical="top" wrapText="1"/>
    </xf>
    <xf numFmtId="3" fontId="30" fillId="0" borderId="6" xfId="7" applyNumberFormat="1" applyFont="1" applyBorder="1" applyAlignment="1">
      <alignment horizontal="right" vertical="top" wrapText="1"/>
    </xf>
    <xf numFmtId="0" fontId="32" fillId="0" borderId="0" xfId="9" applyFont="1" applyFill="1"/>
    <xf numFmtId="0" fontId="3" fillId="0" borderId="0" xfId="9" applyFont="1" applyFill="1" applyAlignment="1">
      <alignment horizontal="centerContinuous" vertical="center"/>
    </xf>
    <xf numFmtId="0" fontId="33" fillId="0" borderId="0" xfId="9" applyFont="1" applyFill="1" applyAlignment="1">
      <alignment horizontal="centerContinuous" vertical="center"/>
    </xf>
    <xf numFmtId="0" fontId="4" fillId="0" borderId="0" xfId="9" applyFont="1" applyFill="1" applyAlignment="1">
      <alignment horizontal="right"/>
    </xf>
    <xf numFmtId="0" fontId="2" fillId="0" borderId="43" xfId="9" applyFont="1" applyFill="1" applyBorder="1" applyAlignment="1">
      <alignment horizontal="center" vertical="center" wrapText="1"/>
    </xf>
    <xf numFmtId="0" fontId="2" fillId="0" borderId="37" xfId="9" applyFont="1" applyFill="1" applyBorder="1" applyAlignment="1">
      <alignment horizontal="center" vertical="center" wrapText="1"/>
    </xf>
    <xf numFmtId="0" fontId="6" fillId="0" borderId="44" xfId="9" applyFont="1" applyFill="1" applyBorder="1" applyAlignment="1">
      <alignment horizontal="center" vertical="center" wrapText="1"/>
    </xf>
    <xf numFmtId="0" fontId="27" fillId="0" borderId="0" xfId="9" applyFill="1"/>
    <xf numFmtId="37" fontId="6" fillId="0" borderId="2" xfId="9" applyNumberFormat="1" applyFont="1" applyFill="1" applyBorder="1" applyAlignment="1">
      <alignment horizontal="left" vertical="center" indent="1"/>
    </xf>
    <xf numFmtId="0" fontId="6" fillId="0" borderId="3" xfId="9" applyFont="1" applyFill="1" applyBorder="1" applyAlignment="1">
      <alignment horizontal="left" vertical="center" indent="1"/>
    </xf>
    <xf numFmtId="166" fontId="6" fillId="0" borderId="13" xfId="9" applyNumberFormat="1" applyFont="1" applyFill="1" applyBorder="1" applyAlignment="1">
      <alignment horizontal="right" vertical="center"/>
    </xf>
    <xf numFmtId="166" fontId="6" fillId="0" borderId="14" xfId="9" applyNumberFormat="1" applyFont="1" applyFill="1" applyBorder="1" applyAlignment="1">
      <alignment horizontal="right" vertical="center"/>
    </xf>
    <xf numFmtId="0" fontId="34" fillId="0" borderId="0" xfId="9" applyFont="1" applyFill="1" applyAlignment="1">
      <alignment vertical="center"/>
    </xf>
    <xf numFmtId="37" fontId="10" fillId="0" borderId="27" xfId="9" applyNumberFormat="1" applyFont="1" applyFill="1" applyBorder="1" applyAlignment="1">
      <alignment horizontal="left" indent="1"/>
    </xf>
    <xf numFmtId="0" fontId="10" fillId="0" borderId="28" xfId="9" applyFont="1" applyFill="1" applyBorder="1" applyAlignment="1">
      <alignment horizontal="left" indent="3"/>
    </xf>
    <xf numFmtId="166" fontId="10" fillId="0" borderId="44" xfId="9" applyNumberFormat="1" applyFont="1" applyFill="1" applyBorder="1"/>
    <xf numFmtId="166" fontId="10" fillId="0" borderId="37" xfId="10" applyNumberFormat="1" applyFont="1" applyFill="1" applyBorder="1" applyAlignment="1" applyProtection="1">
      <alignment vertical="center"/>
      <protection locked="0"/>
    </xf>
    <xf numFmtId="37" fontId="10" fillId="0" borderId="5" xfId="9" applyNumberFormat="1" applyFont="1" applyFill="1" applyBorder="1" applyAlignment="1">
      <alignment horizontal="left" indent="1"/>
    </xf>
    <xf numFmtId="0" fontId="10" fillId="0" borderId="6" xfId="9" applyFont="1" applyFill="1" applyBorder="1" applyAlignment="1">
      <alignment horizontal="left" indent="3"/>
    </xf>
    <xf numFmtId="166" fontId="10" fillId="0" borderId="17" xfId="9" applyNumberFormat="1" applyFont="1" applyFill="1" applyBorder="1"/>
    <xf numFmtId="166" fontId="10" fillId="0" borderId="32" xfId="10" applyNumberFormat="1" applyFont="1" applyFill="1" applyBorder="1" applyAlignment="1" applyProtection="1">
      <alignment vertical="center"/>
      <protection locked="0"/>
    </xf>
    <xf numFmtId="166" fontId="10" fillId="0" borderId="32" xfId="9" applyNumberFormat="1" applyFont="1" applyFill="1" applyBorder="1" applyAlignment="1" applyProtection="1">
      <alignment vertical="center"/>
      <protection locked="0"/>
    </xf>
    <xf numFmtId="37" fontId="10" fillId="0" borderId="23" xfId="9" applyNumberFormat="1" applyFont="1" applyFill="1" applyBorder="1" applyAlignment="1">
      <alignment horizontal="left" indent="1"/>
    </xf>
    <xf numFmtId="0" fontId="10" fillId="0" borderId="24" xfId="9" applyFont="1" applyFill="1" applyBorder="1" applyAlignment="1">
      <alignment horizontal="left" indent="3"/>
    </xf>
    <xf numFmtId="166" fontId="10" fillId="0" borderId="45" xfId="9" applyNumberFormat="1" applyFont="1" applyFill="1" applyBorder="1"/>
    <xf numFmtId="166" fontId="10" fillId="0" borderId="46" xfId="9" applyNumberFormat="1" applyFont="1" applyFill="1" applyBorder="1" applyAlignment="1" applyProtection="1">
      <alignment vertical="center"/>
      <protection locked="0"/>
    </xf>
    <xf numFmtId="37" fontId="10" fillId="0" borderId="2" xfId="9" applyNumberFormat="1" applyFont="1" applyFill="1" applyBorder="1" applyAlignment="1">
      <alignment horizontal="left" indent="1"/>
    </xf>
    <xf numFmtId="0" fontId="6" fillId="0" borderId="47" xfId="9" applyFont="1" applyFill="1" applyBorder="1" applyAlignment="1">
      <alignment horizontal="left" vertical="center" indent="1"/>
    </xf>
    <xf numFmtId="166" fontId="7" fillId="0" borderId="14" xfId="9" applyNumberFormat="1" applyFont="1" applyFill="1" applyBorder="1" applyProtection="1">
      <protection locked="0"/>
    </xf>
    <xf numFmtId="37" fontId="10" fillId="0" borderId="10" xfId="9" applyNumberFormat="1" applyFont="1" applyFill="1" applyBorder="1" applyAlignment="1">
      <alignment horizontal="left" indent="1"/>
    </xf>
    <xf numFmtId="0" fontId="10" fillId="0" borderId="48" xfId="9" applyFont="1" applyFill="1" applyBorder="1" applyAlignment="1">
      <alignment horizontal="left" indent="3"/>
    </xf>
    <xf numFmtId="166" fontId="10" fillId="0" borderId="31" xfId="9" applyNumberFormat="1" applyFont="1" applyFill="1" applyBorder="1"/>
    <xf numFmtId="166" fontId="10" fillId="0" borderId="49" xfId="9" applyNumberFormat="1" applyFont="1" applyFill="1" applyBorder="1" applyAlignment="1" applyProtection="1">
      <alignment vertical="center"/>
      <protection locked="0"/>
    </xf>
    <xf numFmtId="0" fontId="10" fillId="0" borderId="50" xfId="9" applyFont="1" applyFill="1" applyBorder="1" applyAlignment="1">
      <alignment horizontal="left" indent="3"/>
    </xf>
    <xf numFmtId="166" fontId="10" fillId="0" borderId="46" xfId="9" applyNumberFormat="1" applyFont="1" applyFill="1" applyBorder="1"/>
    <xf numFmtId="166" fontId="10" fillId="0" borderId="51" xfId="9" applyNumberFormat="1" applyFont="1" applyFill="1" applyBorder="1" applyAlignment="1" applyProtection="1">
      <alignment vertical="center"/>
      <protection locked="0"/>
    </xf>
    <xf numFmtId="166" fontId="7" fillId="0" borderId="14" xfId="9" applyNumberFormat="1" applyFont="1" applyFill="1" applyBorder="1"/>
    <xf numFmtId="166" fontId="7" fillId="0" borderId="52" xfId="9" applyNumberFormat="1" applyFont="1" applyFill="1" applyBorder="1" applyAlignment="1" applyProtection="1">
      <alignment vertical="center"/>
      <protection locked="0"/>
    </xf>
    <xf numFmtId="166" fontId="6" fillId="0" borderId="13" xfId="9" applyNumberFormat="1" applyFont="1" applyFill="1" applyBorder="1" applyAlignment="1">
      <alignment vertical="center"/>
    </xf>
    <xf numFmtId="166" fontId="6" fillId="0" borderId="14" xfId="9" applyNumberFormat="1" applyFont="1" applyFill="1" applyBorder="1" applyAlignment="1">
      <alignment vertical="center"/>
    </xf>
    <xf numFmtId="0" fontId="35" fillId="0" borderId="0" xfId="9" applyFont="1" applyFill="1" applyAlignment="1">
      <alignment vertical="center"/>
    </xf>
    <xf numFmtId="166" fontId="10" fillId="0" borderId="37" xfId="9" applyNumberFormat="1" applyFont="1" applyFill="1" applyBorder="1" applyAlignment="1" applyProtection="1">
      <alignment vertical="center"/>
      <protection locked="0"/>
    </xf>
    <xf numFmtId="166" fontId="10" fillId="0" borderId="41" xfId="9" applyNumberFormat="1" applyFont="1" applyFill="1" applyBorder="1"/>
    <xf numFmtId="37" fontId="10" fillId="0" borderId="2" xfId="9" applyNumberFormat="1" applyFont="1" applyFill="1" applyBorder="1" applyAlignment="1">
      <alignment horizontal="left" wrapText="1" indent="1"/>
    </xf>
    <xf numFmtId="166" fontId="7" fillId="0" borderId="13" xfId="9" applyNumberFormat="1" applyFont="1" applyFill="1" applyBorder="1"/>
    <xf numFmtId="166" fontId="7" fillId="0" borderId="14" xfId="9" applyNumberFormat="1" applyFont="1" applyFill="1" applyBorder="1" applyAlignment="1" applyProtection="1">
      <alignment vertical="center"/>
      <protection locked="0"/>
    </xf>
    <xf numFmtId="0" fontId="2" fillId="0" borderId="3" xfId="9" applyFont="1" applyFill="1" applyBorder="1" applyAlignment="1">
      <alignment horizontal="left" vertical="center" indent="1"/>
    </xf>
    <xf numFmtId="166" fontId="6" fillId="0" borderId="42" xfId="9" applyNumberFormat="1" applyFont="1" applyFill="1" applyBorder="1" applyAlignment="1">
      <alignment vertical="center"/>
    </xf>
    <xf numFmtId="0" fontId="36" fillId="0" borderId="0" xfId="9" applyFont="1" applyFill="1" applyAlignment="1">
      <alignment vertical="center"/>
    </xf>
    <xf numFmtId="0" fontId="6" fillId="0" borderId="2" xfId="9" applyFont="1" applyFill="1" applyBorder="1" applyAlignment="1">
      <alignment horizontal="left" vertical="center" indent="1"/>
    </xf>
    <xf numFmtId="0" fontId="6" fillId="0" borderId="47" xfId="9" quotePrefix="1" applyFont="1" applyFill="1" applyBorder="1" applyAlignment="1">
      <alignment horizontal="left" vertical="center" indent="1"/>
    </xf>
    <xf numFmtId="0" fontId="10" fillId="0" borderId="5" xfId="9" applyFont="1" applyFill="1" applyBorder="1" applyAlignment="1">
      <alignment horizontal="left" indent="1"/>
    </xf>
    <xf numFmtId="0" fontId="10" fillId="0" borderId="34" xfId="9" applyFont="1" applyFill="1" applyBorder="1" applyAlignment="1">
      <alignment horizontal="left" indent="3"/>
    </xf>
    <xf numFmtId="166" fontId="10" fillId="0" borderId="37" xfId="9" applyNumberFormat="1" applyFont="1" applyFill="1" applyBorder="1"/>
    <xf numFmtId="166" fontId="10" fillId="0" borderId="32" xfId="9" applyNumberFormat="1" applyFont="1" applyFill="1" applyBorder="1"/>
    <xf numFmtId="0" fontId="10" fillId="0" borderId="39" xfId="9" applyFont="1" applyFill="1" applyBorder="1" applyAlignment="1">
      <alignment horizontal="left" indent="3"/>
    </xf>
    <xf numFmtId="166" fontId="10" fillId="0" borderId="38" xfId="9" applyNumberFormat="1" applyFont="1" applyFill="1" applyBorder="1"/>
    <xf numFmtId="166" fontId="10" fillId="0" borderId="38" xfId="9" applyNumberFormat="1" applyFont="1" applyFill="1" applyBorder="1" applyAlignment="1" applyProtection="1">
      <alignment vertical="center"/>
      <protection locked="0"/>
    </xf>
    <xf numFmtId="0" fontId="7" fillId="0" borderId="5" xfId="9" applyFont="1" applyFill="1" applyBorder="1" applyAlignment="1">
      <alignment horizontal="left" indent="1"/>
    </xf>
    <xf numFmtId="166" fontId="7" fillId="0" borderId="31" xfId="9" applyNumberFormat="1" applyFont="1" applyFill="1" applyBorder="1"/>
    <xf numFmtId="166" fontId="7" fillId="0" borderId="31" xfId="9" applyNumberFormat="1" applyFont="1" applyFill="1" applyBorder="1" applyAlignment="1" applyProtection="1">
      <alignment vertical="center"/>
      <protection locked="0"/>
    </xf>
    <xf numFmtId="0" fontId="2" fillId="0" borderId="47" xfId="9" applyFont="1" applyFill="1" applyBorder="1" applyAlignment="1">
      <alignment horizontal="left" vertical="center" indent="1"/>
    </xf>
    <xf numFmtId="0" fontId="37" fillId="0" borderId="0" xfId="9" applyFont="1" applyFill="1" applyAlignment="1">
      <alignment vertical="center"/>
    </xf>
    <xf numFmtId="0" fontId="14" fillId="0" borderId="0" xfId="9" applyFont="1" applyFill="1" applyAlignment="1">
      <alignment horizontal="right"/>
    </xf>
    <xf numFmtId="0" fontId="14" fillId="0" borderId="0" xfId="9" applyFont="1" applyFill="1"/>
    <xf numFmtId="164" fontId="27" fillId="0" borderId="0" xfId="9" applyNumberFormat="1" applyFill="1" applyAlignment="1">
      <alignment vertical="center"/>
    </xf>
    <xf numFmtId="0" fontId="1" fillId="0" borderId="0" xfId="1" applyFill="1"/>
    <xf numFmtId="0" fontId="38" fillId="0" borderId="0" xfId="1" applyFont="1" applyFill="1" applyAlignment="1">
      <alignment horizontal="right"/>
    </xf>
    <xf numFmtId="0" fontId="39" fillId="0" borderId="0" xfId="1" applyFont="1" applyFill="1" applyAlignment="1">
      <alignment horizontal="center"/>
    </xf>
    <xf numFmtId="0" fontId="40" fillId="0" borderId="0" xfId="1" applyFont="1" applyFill="1" applyAlignment="1">
      <alignment horizontal="right"/>
    </xf>
    <xf numFmtId="164" fontId="4" fillId="0" borderId="0" xfId="1" applyNumberFormat="1" applyFont="1" applyFill="1" applyAlignment="1" applyProtection="1">
      <alignment horizontal="right"/>
    </xf>
    <xf numFmtId="164" fontId="39" fillId="0" borderId="0" xfId="1" applyNumberFormat="1" applyFont="1" applyFill="1" applyAlignment="1" applyProtection="1">
      <alignment vertical="center"/>
    </xf>
    <xf numFmtId="164" fontId="2" fillId="0" borderId="58" xfId="1" applyNumberFormat="1" applyFont="1" applyFill="1" applyBorder="1" applyAlignment="1" applyProtection="1">
      <alignment horizontal="center" vertical="center"/>
    </xf>
    <xf numFmtId="164" fontId="2" fillId="0" borderId="55" xfId="1" applyNumberFormat="1" applyFont="1" applyFill="1" applyBorder="1" applyAlignment="1" applyProtection="1">
      <alignment horizontal="center" vertical="center" wrapText="1"/>
    </xf>
    <xf numFmtId="164" fontId="39" fillId="0" borderId="0" xfId="1" applyNumberFormat="1" applyFont="1" applyFill="1" applyAlignment="1" applyProtection="1">
      <alignment horizontal="center" vertical="center"/>
    </xf>
    <xf numFmtId="164" fontId="6" fillId="0" borderId="42" xfId="1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center" vertical="center" wrapText="1"/>
    </xf>
    <xf numFmtId="164" fontId="6" fillId="0" borderId="47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35" xfId="1" applyNumberFormat="1" applyFont="1" applyFill="1" applyBorder="1" applyAlignment="1" applyProtection="1">
      <alignment horizontal="center" vertical="center" wrapText="1"/>
    </xf>
    <xf numFmtId="164" fontId="39" fillId="0" borderId="0" xfId="1" applyNumberFormat="1" applyFont="1" applyFill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left" vertical="center" wrapText="1" indent="1"/>
    </xf>
    <xf numFmtId="164" fontId="14" fillId="2" borderId="47" xfId="1" applyNumberFormat="1" applyFont="1" applyFill="1" applyBorder="1" applyAlignment="1" applyProtection="1">
      <alignment horizontal="left" vertical="center" wrapText="1" indent="2"/>
    </xf>
    <xf numFmtId="164" fontId="10" fillId="0" borderId="14" xfId="1" applyNumberFormat="1" applyFont="1" applyFill="1" applyBorder="1" applyAlignment="1" applyProtection="1">
      <alignment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3" xfId="1" applyNumberFormat="1" applyFont="1" applyFill="1" applyBorder="1" applyAlignment="1" applyProtection="1">
      <alignment vertical="center" wrapText="1"/>
    </xf>
    <xf numFmtId="164" fontId="10" fillId="0" borderId="4" xfId="1" applyNumberFormat="1" applyFont="1" applyFill="1" applyBorder="1" applyAlignment="1" applyProtection="1">
      <alignment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10" fillId="0" borderId="32" xfId="1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32" xfId="1" applyNumberFormat="1" applyFont="1" applyFill="1" applyBorder="1" applyAlignment="1" applyProtection="1">
      <alignment vertical="center" wrapText="1"/>
      <protection locked="0"/>
    </xf>
    <xf numFmtId="164" fontId="10" fillId="0" borderId="5" xfId="1" applyNumberFormat="1" applyFont="1" applyFill="1" applyBorder="1" applyAlignment="1" applyProtection="1">
      <alignment vertical="center" wrapText="1"/>
      <protection locked="0"/>
    </xf>
    <xf numFmtId="164" fontId="10" fillId="0" borderId="6" xfId="1" applyNumberFormat="1" applyFont="1" applyFill="1" applyBorder="1" applyAlignment="1" applyProtection="1">
      <alignment vertical="center" wrapText="1"/>
      <protection locked="0"/>
    </xf>
    <xf numFmtId="164" fontId="10" fillId="0" borderId="7" xfId="1" applyNumberFormat="1" applyFont="1" applyFill="1" applyBorder="1" applyAlignment="1" applyProtection="1">
      <alignment vertical="center" wrapText="1"/>
      <protection locked="0"/>
    </xf>
    <xf numFmtId="164" fontId="10" fillId="0" borderId="32" xfId="1" applyNumberFormat="1" applyFont="1" applyFill="1" applyBorder="1" applyAlignment="1" applyProtection="1">
      <alignment vertical="center" wrapText="1"/>
    </xf>
    <xf numFmtId="164" fontId="6" fillId="0" borderId="23" xfId="1" applyNumberFormat="1" applyFont="1" applyFill="1" applyBorder="1" applyAlignment="1" applyProtection="1">
      <alignment horizontal="center" vertical="center" wrapText="1"/>
    </xf>
    <xf numFmtId="164" fontId="10" fillId="0" borderId="46" xfId="1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24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46" xfId="1" applyNumberFormat="1" applyFont="1" applyFill="1" applyBorder="1" applyAlignment="1" applyProtection="1">
      <alignment vertical="center" wrapText="1"/>
      <protection locked="0"/>
    </xf>
    <xf numFmtId="164" fontId="10" fillId="0" borderId="23" xfId="1" applyNumberFormat="1" applyFont="1" applyFill="1" applyBorder="1" applyAlignment="1" applyProtection="1">
      <alignment vertical="center" wrapText="1"/>
      <protection locked="0"/>
    </xf>
    <xf numFmtId="164" fontId="10" fillId="0" borderId="24" xfId="1" applyNumberFormat="1" applyFont="1" applyFill="1" applyBorder="1" applyAlignment="1" applyProtection="1">
      <alignment vertical="center" wrapText="1"/>
      <protection locked="0"/>
    </xf>
    <xf numFmtId="164" fontId="10" fillId="0" borderId="25" xfId="1" applyNumberFormat="1" applyFont="1" applyFill="1" applyBorder="1" applyAlignment="1" applyProtection="1">
      <alignment vertical="center" wrapText="1"/>
      <protection locked="0"/>
    </xf>
    <xf numFmtId="164" fontId="10" fillId="0" borderId="46" xfId="1" applyNumberFormat="1" applyFont="1" applyFill="1" applyBorder="1" applyAlignment="1" applyProtection="1">
      <alignment vertical="center" wrapText="1"/>
    </xf>
    <xf numFmtId="164" fontId="7" fillId="0" borderId="14" xfId="1" applyNumberFormat="1" applyFont="1" applyFill="1" applyBorder="1" applyAlignment="1" applyProtection="1">
      <alignment horizontal="left" vertical="center" wrapText="1" indent="1"/>
    </xf>
    <xf numFmtId="164" fontId="6" fillId="0" borderId="18" xfId="1" applyNumberFormat="1" applyFont="1" applyFill="1" applyBorder="1" applyAlignment="1" applyProtection="1">
      <alignment horizontal="center" vertical="center" wrapText="1"/>
    </xf>
    <xf numFmtId="164" fontId="10" fillId="0" borderId="31" xfId="1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39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35" xfId="1" applyNumberFormat="1" applyFont="1" applyFill="1" applyBorder="1" applyAlignment="1" applyProtection="1">
      <alignment vertical="center" wrapText="1"/>
      <protection locked="0"/>
    </xf>
    <xf numFmtId="164" fontId="10" fillId="0" borderId="18" xfId="1" applyNumberFormat="1" applyFont="1" applyFill="1" applyBorder="1" applyAlignment="1" applyProtection="1">
      <alignment vertical="center" wrapText="1"/>
      <protection locked="0"/>
    </xf>
    <xf numFmtId="164" fontId="10" fillId="0" borderId="19" xfId="1" applyNumberFormat="1" applyFont="1" applyFill="1" applyBorder="1" applyAlignment="1" applyProtection="1">
      <alignment vertical="center" wrapText="1"/>
      <protection locked="0"/>
    </xf>
    <xf numFmtId="164" fontId="10" fillId="0" borderId="8" xfId="1" applyNumberFormat="1" applyFont="1" applyFill="1" applyBorder="1" applyAlignment="1" applyProtection="1">
      <alignment vertical="center" wrapText="1"/>
      <protection locked="0"/>
    </xf>
    <xf numFmtId="164" fontId="10" fillId="0" borderId="35" xfId="1" applyNumberFormat="1" applyFont="1" applyFill="1" applyBorder="1" applyAlignment="1" applyProtection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vertical="center" wrapText="1"/>
    </xf>
    <xf numFmtId="164" fontId="8" fillId="0" borderId="6" xfId="1" applyNumberFormat="1" applyFont="1" applyFill="1" applyBorder="1" applyAlignment="1" applyProtection="1">
      <alignment vertical="center"/>
      <protection locked="0"/>
    </xf>
    <xf numFmtId="164" fontId="8" fillId="0" borderId="34" xfId="1" applyNumberFormat="1" applyFont="1" applyFill="1" applyBorder="1" applyAlignment="1" applyProtection="1">
      <alignment vertical="center"/>
      <protection locked="0"/>
    </xf>
    <xf numFmtId="164" fontId="7" fillId="0" borderId="34" xfId="1" applyNumberFormat="1" applyFont="1" applyFill="1" applyBorder="1" applyAlignment="1" applyProtection="1">
      <alignment vertical="center"/>
    </xf>
    <xf numFmtId="164" fontId="7" fillId="0" borderId="7" xfId="1" applyNumberFormat="1" applyFont="1" applyFill="1" applyBorder="1" applyAlignment="1" applyProtection="1">
      <alignment vertical="center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vertical="center" wrapText="1"/>
    </xf>
    <xf numFmtId="164" fontId="8" fillId="0" borderId="24" xfId="1" applyNumberFormat="1" applyFont="1" applyFill="1" applyBorder="1" applyAlignment="1" applyProtection="1">
      <alignment vertical="center"/>
      <protection locked="0"/>
    </xf>
    <xf numFmtId="164" fontId="8" fillId="0" borderId="50" xfId="1" applyNumberFormat="1" applyFont="1" applyFill="1" applyBorder="1" applyAlignment="1" applyProtection="1">
      <alignment vertical="center"/>
      <protection locked="0"/>
    </xf>
    <xf numFmtId="0" fontId="8" fillId="0" borderId="53" xfId="1" applyFont="1" applyFill="1" applyBorder="1" applyAlignment="1" applyProtection="1">
      <alignment horizontal="center" vertical="center"/>
    </xf>
    <xf numFmtId="0" fontId="8" fillId="0" borderId="54" xfId="1" applyFont="1" applyFill="1" applyBorder="1" applyAlignment="1" applyProtection="1">
      <alignment vertical="center" wrapText="1"/>
    </xf>
    <xf numFmtId="164" fontId="8" fillId="0" borderId="54" xfId="1" applyNumberFormat="1" applyFont="1" applyFill="1" applyBorder="1" applyAlignment="1" applyProtection="1">
      <alignment vertical="center"/>
      <protection locked="0"/>
    </xf>
    <xf numFmtId="164" fontId="8" fillId="0" borderId="58" xfId="1" applyNumberFormat="1" applyFont="1" applyFill="1" applyBorder="1" applyAlignment="1" applyProtection="1">
      <alignment vertical="center"/>
      <protection locked="0"/>
    </xf>
    <xf numFmtId="164" fontId="7" fillId="0" borderId="3" xfId="1" applyNumberFormat="1" applyFont="1" applyFill="1" applyBorder="1" applyAlignment="1" applyProtection="1">
      <alignment vertical="center"/>
    </xf>
    <xf numFmtId="164" fontId="7" fillId="0" borderId="47" xfId="1" applyNumberFormat="1" applyFont="1" applyFill="1" applyBorder="1" applyAlignment="1" applyProtection="1">
      <alignment vertical="center"/>
    </xf>
    <xf numFmtId="164" fontId="7" fillId="0" borderId="4" xfId="1" applyNumberFormat="1" applyFont="1" applyFill="1" applyBorder="1" applyAlignment="1" applyProtection="1">
      <alignment vertical="center"/>
    </xf>
    <xf numFmtId="0" fontId="5" fillId="0" borderId="0" xfId="1" applyFont="1" applyFill="1"/>
    <xf numFmtId="0" fontId="1" fillId="0" borderId="0" xfId="1" applyFill="1" applyProtection="1">
      <protection locked="0"/>
    </xf>
    <xf numFmtId="164" fontId="7" fillId="0" borderId="55" xfId="1" applyNumberFormat="1" applyFont="1" applyFill="1" applyBorder="1" applyAlignment="1" applyProtection="1">
      <alignment vertical="center"/>
    </xf>
    <xf numFmtId="164" fontId="18" fillId="0" borderId="3" xfId="1" applyNumberFormat="1" applyFont="1" applyFill="1" applyBorder="1" applyAlignment="1" applyProtection="1">
      <alignment vertical="center"/>
    </xf>
    <xf numFmtId="0" fontId="47" fillId="0" borderId="0" xfId="1" applyFont="1" applyAlignment="1" applyProtection="1">
      <alignment horizontal="right"/>
    </xf>
    <xf numFmtId="0" fontId="1" fillId="0" borderId="0" xfId="1" applyProtection="1"/>
    <xf numFmtId="0" fontId="49" fillId="0" borderId="0" xfId="1" applyFont="1" applyAlignment="1" applyProtection="1">
      <alignment horizontal="center"/>
    </xf>
    <xf numFmtId="0" fontId="50" fillId="0" borderId="2" xfId="1" applyFont="1" applyBorder="1" applyAlignment="1" applyProtection="1">
      <alignment horizontal="center" vertical="center" wrapText="1"/>
    </xf>
    <xf numFmtId="0" fontId="49" fillId="0" borderId="3" xfId="1" applyFont="1" applyBorder="1" applyAlignment="1" applyProtection="1">
      <alignment horizontal="center" vertical="center" wrapText="1"/>
    </xf>
    <xf numFmtId="0" fontId="49" fillId="0" borderId="4" xfId="1" applyFont="1" applyBorder="1" applyAlignment="1" applyProtection="1">
      <alignment horizontal="center" vertical="center" wrapText="1"/>
    </xf>
    <xf numFmtId="0" fontId="49" fillId="0" borderId="10" xfId="1" applyFont="1" applyBorder="1" applyAlignment="1" applyProtection="1">
      <alignment horizontal="center" vertical="top" wrapText="1"/>
    </xf>
    <xf numFmtId="0" fontId="51" fillId="0" borderId="9" xfId="1" applyFont="1" applyBorder="1" applyAlignment="1" applyProtection="1">
      <alignment horizontal="left" vertical="top" wrapText="1"/>
      <protection locked="0"/>
    </xf>
    <xf numFmtId="9" fontId="51" fillId="0" borderId="9" xfId="15" applyFont="1" applyBorder="1" applyAlignment="1" applyProtection="1">
      <alignment horizontal="center" vertical="center" wrapText="1"/>
      <protection locked="0"/>
    </xf>
    <xf numFmtId="167" fontId="51" fillId="0" borderId="9" xfId="10" applyNumberFormat="1" applyFont="1" applyBorder="1" applyAlignment="1" applyProtection="1">
      <alignment horizontal="center" vertical="center" wrapText="1"/>
      <protection locked="0"/>
    </xf>
    <xf numFmtId="167" fontId="51" fillId="0" borderId="11" xfId="10" applyNumberFormat="1" applyFont="1" applyBorder="1" applyAlignment="1" applyProtection="1">
      <alignment horizontal="center" vertical="top" wrapText="1"/>
      <protection locked="0"/>
    </xf>
    <xf numFmtId="0" fontId="49" fillId="0" borderId="5" xfId="1" applyFont="1" applyBorder="1" applyAlignment="1" applyProtection="1">
      <alignment horizontal="center" vertical="top" wrapText="1"/>
    </xf>
    <xf numFmtId="0" fontId="51" fillId="0" borderId="6" xfId="1" applyFont="1" applyBorder="1" applyAlignment="1" applyProtection="1">
      <alignment horizontal="left" vertical="top" wrapText="1"/>
      <protection locked="0"/>
    </xf>
    <xf numFmtId="9" fontId="51" fillId="0" borderId="6" xfId="15" applyFont="1" applyBorder="1" applyAlignment="1" applyProtection="1">
      <alignment horizontal="center" vertical="center" wrapText="1"/>
      <protection locked="0"/>
    </xf>
    <xf numFmtId="167" fontId="51" fillId="0" borderId="6" xfId="10" applyNumberFormat="1" applyFont="1" applyBorder="1" applyAlignment="1" applyProtection="1">
      <alignment horizontal="center" vertical="center" wrapText="1"/>
      <protection locked="0"/>
    </xf>
    <xf numFmtId="167" fontId="51" fillId="0" borderId="7" xfId="10" applyNumberFormat="1" applyFont="1" applyBorder="1" applyAlignment="1" applyProtection="1">
      <alignment horizontal="center" vertical="top" wrapText="1"/>
      <protection locked="0"/>
    </xf>
    <xf numFmtId="0" fontId="49" fillId="0" borderId="23" xfId="1" applyFont="1" applyBorder="1" applyAlignment="1" applyProtection="1">
      <alignment horizontal="center" vertical="top" wrapText="1"/>
    </xf>
    <xf numFmtId="0" fontId="51" fillId="0" borderId="24" xfId="1" applyFont="1" applyBorder="1" applyAlignment="1" applyProtection="1">
      <alignment horizontal="left" vertical="top" wrapText="1"/>
      <protection locked="0"/>
    </xf>
    <xf numFmtId="9" fontId="51" fillId="0" borderId="24" xfId="15" applyFont="1" applyBorder="1" applyAlignment="1" applyProtection="1">
      <alignment horizontal="center" vertical="center" wrapText="1"/>
      <protection locked="0"/>
    </xf>
    <xf numFmtId="167" fontId="51" fillId="0" borderId="24" xfId="10" applyNumberFormat="1" applyFont="1" applyBorder="1" applyAlignment="1" applyProtection="1">
      <alignment horizontal="center" vertical="center" wrapText="1"/>
      <protection locked="0"/>
    </xf>
    <xf numFmtId="167" fontId="51" fillId="0" borderId="25" xfId="10" applyNumberFormat="1" applyFont="1" applyBorder="1" applyAlignment="1" applyProtection="1">
      <alignment horizontal="center" vertical="top" wrapText="1"/>
      <protection locked="0"/>
    </xf>
    <xf numFmtId="0" fontId="49" fillId="3" borderId="3" xfId="1" applyFont="1" applyFill="1" applyBorder="1" applyAlignment="1" applyProtection="1">
      <alignment horizontal="center" vertical="top" wrapText="1"/>
    </xf>
    <xf numFmtId="167" fontId="51" fillId="0" borderId="3" xfId="10" applyNumberFormat="1" applyFont="1" applyBorder="1" applyAlignment="1" applyProtection="1">
      <alignment horizontal="center" vertical="center" wrapText="1"/>
    </xf>
    <xf numFmtId="167" fontId="51" fillId="0" borderId="4" xfId="10" applyNumberFormat="1" applyFont="1" applyBorder="1" applyAlignment="1" applyProtection="1">
      <alignment horizontal="center" vertical="top" wrapText="1"/>
    </xf>
    <xf numFmtId="0" fontId="52" fillId="0" borderId="27" xfId="1" applyFont="1" applyFill="1" applyBorder="1" applyAlignment="1">
      <alignment horizontal="center" vertical="top" wrapText="1"/>
    </xf>
    <xf numFmtId="0" fontId="52" fillId="0" borderId="28" xfId="1" applyFont="1" applyFill="1" applyBorder="1" applyAlignment="1">
      <alignment horizontal="center" vertical="top" wrapText="1"/>
    </xf>
    <xf numFmtId="0" fontId="52" fillId="0" borderId="29" xfId="1" applyFont="1" applyFill="1" applyBorder="1" applyAlignment="1">
      <alignment horizontal="center" vertical="top" wrapText="1"/>
    </xf>
    <xf numFmtId="0" fontId="29" fillId="0" borderId="5" xfId="1" applyFont="1" applyBorder="1" applyAlignment="1">
      <alignment horizontal="center" vertical="top" wrapText="1"/>
    </xf>
    <xf numFmtId="0" fontId="29" fillId="0" borderId="6" xfId="1" applyFont="1" applyBorder="1" applyAlignment="1">
      <alignment horizontal="left" vertical="top" wrapText="1"/>
    </xf>
    <xf numFmtId="3" fontId="29" fillId="0" borderId="6" xfId="1" applyNumberFormat="1" applyFont="1" applyBorder="1" applyAlignment="1">
      <alignment horizontal="right" vertical="top" wrapText="1"/>
    </xf>
    <xf numFmtId="3" fontId="29" fillId="0" borderId="7" xfId="1" applyNumberFormat="1" applyFont="1" applyBorder="1" applyAlignment="1">
      <alignment horizontal="right" vertical="top" wrapText="1"/>
    </xf>
    <xf numFmtId="0" fontId="29" fillId="0" borderId="23" xfId="1" applyFont="1" applyBorder="1" applyAlignment="1">
      <alignment horizontal="center" vertical="top" wrapText="1"/>
    </xf>
    <xf numFmtId="0" fontId="29" fillId="0" borderId="24" xfId="1" applyFont="1" applyBorder="1" applyAlignment="1">
      <alignment horizontal="left" vertical="top" wrapText="1"/>
    </xf>
    <xf numFmtId="3" fontId="29" fillId="0" borderId="24" xfId="1" applyNumberFormat="1" applyFont="1" applyBorder="1" applyAlignment="1">
      <alignment horizontal="right" vertical="top" wrapText="1"/>
    </xf>
    <xf numFmtId="3" fontId="29" fillId="0" borderId="25" xfId="1" applyNumberFormat="1" applyFont="1" applyBorder="1" applyAlignment="1">
      <alignment horizontal="right" vertical="top" wrapText="1"/>
    </xf>
    <xf numFmtId="0" fontId="30" fillId="0" borderId="2" xfId="1" applyFont="1" applyBorder="1" applyAlignment="1">
      <alignment horizontal="center" vertical="top" wrapText="1"/>
    </xf>
    <xf numFmtId="0" fontId="30" fillId="0" borderId="3" xfId="1" applyFont="1" applyBorder="1" applyAlignment="1">
      <alignment horizontal="left" vertical="top" wrapText="1"/>
    </xf>
    <xf numFmtId="3" fontId="30" fillId="0" borderId="3" xfId="1" applyNumberFormat="1" applyFont="1" applyBorder="1" applyAlignment="1">
      <alignment horizontal="right" vertical="top" wrapText="1"/>
    </xf>
    <xf numFmtId="3" fontId="30" fillId="0" borderId="4" xfId="1" applyNumberFormat="1" applyFont="1" applyBorder="1" applyAlignment="1">
      <alignment horizontal="right" vertical="top" wrapText="1"/>
    </xf>
    <xf numFmtId="0" fontId="29" fillId="0" borderId="10" xfId="1" applyFont="1" applyBorder="1" applyAlignment="1">
      <alignment horizontal="center" vertical="top" wrapText="1"/>
    </xf>
    <xf numFmtId="0" fontId="29" fillId="0" borderId="9" xfId="1" applyFont="1" applyBorder="1" applyAlignment="1">
      <alignment horizontal="left" vertical="top" wrapText="1"/>
    </xf>
    <xf numFmtId="3" fontId="29" fillId="0" borderId="9" xfId="1" applyNumberFormat="1" applyFont="1" applyBorder="1" applyAlignment="1">
      <alignment horizontal="right" vertical="top" wrapText="1"/>
    </xf>
    <xf numFmtId="3" fontId="29" fillId="0" borderId="11" xfId="1" applyNumberFormat="1" applyFont="1" applyBorder="1" applyAlignment="1">
      <alignment horizontal="right" vertical="top" wrapText="1"/>
    </xf>
    <xf numFmtId="0" fontId="5" fillId="0" borderId="2" xfId="17" applyFont="1" applyFill="1" applyBorder="1" applyAlignment="1">
      <alignment horizontal="center" vertical="center" wrapText="1"/>
    </xf>
    <xf numFmtId="0" fontId="39" fillId="0" borderId="3" xfId="17" applyFont="1" applyFill="1" applyBorder="1" applyAlignment="1">
      <alignment horizontal="center" vertical="center"/>
    </xf>
    <xf numFmtId="0" fontId="39" fillId="0" borderId="4" xfId="17" applyFont="1" applyFill="1" applyBorder="1" applyAlignment="1">
      <alignment horizontal="center" vertical="center" wrapText="1"/>
    </xf>
    <xf numFmtId="0" fontId="24" fillId="0" borderId="0" xfId="17" applyFill="1" applyAlignment="1">
      <alignment horizontal="center"/>
    </xf>
    <xf numFmtId="0" fontId="24" fillId="0" borderId="10" xfId="17" applyFill="1" applyBorder="1" applyAlignment="1">
      <alignment horizontal="center" vertical="center"/>
    </xf>
    <xf numFmtId="0" fontId="24" fillId="0" borderId="9" xfId="17" applyFill="1" applyBorder="1" applyAlignment="1" applyProtection="1">
      <alignment horizontal="left" vertical="center" wrapText="1" indent="1"/>
      <protection locked="0"/>
    </xf>
    <xf numFmtId="168" fontId="18" fillId="0" borderId="11" xfId="17" applyNumberFormat="1" applyFont="1" applyFill="1" applyBorder="1" applyAlignment="1" applyProtection="1">
      <alignment horizontal="right" vertical="center"/>
    </xf>
    <xf numFmtId="0" fontId="24" fillId="0" borderId="0" xfId="17" applyFill="1"/>
    <xf numFmtId="0" fontId="24" fillId="0" borderId="5" xfId="17" applyFill="1" applyBorder="1" applyAlignment="1">
      <alignment horizontal="center" vertical="center"/>
    </xf>
    <xf numFmtId="0" fontId="42" fillId="0" borderId="6" xfId="17" applyFont="1" applyFill="1" applyBorder="1" applyAlignment="1">
      <alignment horizontal="left" vertical="center" indent="5"/>
    </xf>
    <xf numFmtId="168" fontId="43" fillId="0" borderId="7" xfId="17" applyNumberFormat="1" applyFont="1" applyFill="1" applyBorder="1" applyAlignment="1" applyProtection="1">
      <alignment horizontal="right" vertical="center"/>
      <protection locked="0"/>
    </xf>
    <xf numFmtId="0" fontId="1" fillId="0" borderId="6" xfId="17" applyFont="1" applyFill="1" applyBorder="1" applyAlignment="1">
      <alignment horizontal="left" vertical="center" indent="1"/>
    </xf>
    <xf numFmtId="0" fontId="24" fillId="0" borderId="23" xfId="17" applyFill="1" applyBorder="1" applyAlignment="1">
      <alignment horizontal="center" vertical="center"/>
    </xf>
    <xf numFmtId="0" fontId="1" fillId="0" borderId="24" xfId="17" applyFont="1" applyFill="1" applyBorder="1" applyAlignment="1">
      <alignment horizontal="left" vertical="center" indent="1"/>
    </xf>
    <xf numFmtId="168" fontId="43" fillId="0" borderId="25" xfId="17" applyNumberFormat="1" applyFont="1" applyFill="1" applyBorder="1" applyAlignment="1" applyProtection="1">
      <alignment horizontal="right" vertical="center"/>
      <protection locked="0"/>
    </xf>
    <xf numFmtId="0" fontId="24" fillId="0" borderId="53" xfId="17" applyFill="1" applyBorder="1" applyAlignment="1">
      <alignment horizontal="center" vertical="center"/>
    </xf>
    <xf numFmtId="0" fontId="24" fillId="0" borderId="54" xfId="17" applyFill="1" applyBorder="1" applyAlignment="1">
      <alignment horizontal="left" vertical="center" indent="1"/>
    </xf>
    <xf numFmtId="168" fontId="43" fillId="0" borderId="55" xfId="17" applyNumberFormat="1" applyFont="1" applyFill="1" applyBorder="1" applyAlignment="1" applyProtection="1">
      <alignment horizontal="right" vertical="center"/>
      <protection locked="0"/>
    </xf>
    <xf numFmtId="0" fontId="24" fillId="0" borderId="27" xfId="17" applyFill="1" applyBorder="1" applyAlignment="1">
      <alignment horizontal="center" vertical="center"/>
    </xf>
    <xf numFmtId="0" fontId="24" fillId="0" borderId="28" xfId="17" applyFill="1" applyBorder="1" applyAlignment="1" applyProtection="1">
      <alignment horizontal="left" vertical="center" wrapText="1" indent="1"/>
      <protection locked="0"/>
    </xf>
    <xf numFmtId="168" fontId="18" fillId="0" borderId="29" xfId="17" applyNumberFormat="1" applyFont="1" applyFill="1" applyBorder="1" applyAlignment="1" applyProtection="1">
      <alignment horizontal="right" vertical="center"/>
    </xf>
    <xf numFmtId="0" fontId="42" fillId="0" borderId="54" xfId="17" applyFont="1" applyFill="1" applyBorder="1" applyAlignment="1">
      <alignment horizontal="left" vertical="center" indent="5"/>
    </xf>
    <xf numFmtId="0" fontId="1" fillId="0" borderId="0" xfId="13" applyFill="1" applyAlignment="1" applyProtection="1">
      <alignment vertical="center"/>
    </xf>
    <xf numFmtId="0" fontId="1" fillId="0" borderId="0" xfId="13" applyFill="1" applyAlignment="1" applyProtection="1">
      <alignment vertical="center" wrapText="1"/>
    </xf>
    <xf numFmtId="0" fontId="13" fillId="0" borderId="20" xfId="13" applyFont="1" applyFill="1" applyBorder="1" applyAlignment="1" applyProtection="1">
      <alignment vertical="center"/>
    </xf>
    <xf numFmtId="0" fontId="13" fillId="0" borderId="20" xfId="13" applyFont="1" applyFill="1" applyBorder="1" applyAlignment="1" applyProtection="1">
      <alignment horizontal="right" vertical="center"/>
    </xf>
    <xf numFmtId="0" fontId="1" fillId="0" borderId="0" xfId="13" applyFill="1" applyAlignment="1" applyProtection="1">
      <alignment horizontal="center" vertical="center"/>
    </xf>
    <xf numFmtId="49" fontId="6" fillId="0" borderId="53" xfId="13" applyNumberFormat="1" applyFont="1" applyFill="1" applyBorder="1" applyAlignment="1" applyProtection="1">
      <alignment horizontal="center" vertical="center" wrapText="1"/>
    </xf>
    <xf numFmtId="49" fontId="6" fillId="0" borderId="54" xfId="13" applyNumberFormat="1" applyFont="1" applyFill="1" applyBorder="1" applyAlignment="1" applyProtection="1">
      <alignment horizontal="center" vertical="center"/>
    </xf>
    <xf numFmtId="49" fontId="6" fillId="0" borderId="55" xfId="13" applyNumberFormat="1" applyFont="1" applyFill="1" applyBorder="1" applyAlignment="1" applyProtection="1">
      <alignment horizontal="center" vertical="center"/>
    </xf>
    <xf numFmtId="49" fontId="14" fillId="0" borderId="0" xfId="13" applyNumberFormat="1" applyFont="1" applyFill="1" applyAlignment="1" applyProtection="1">
      <alignment horizontal="center" vertical="center"/>
    </xf>
    <xf numFmtId="0" fontId="11" fillId="0" borderId="5" xfId="14" applyFont="1" applyFill="1" applyBorder="1" applyAlignment="1" applyProtection="1">
      <alignment vertical="center" wrapText="1"/>
    </xf>
    <xf numFmtId="170" fontId="10" fillId="0" borderId="9" xfId="13" applyNumberFormat="1" applyFont="1" applyFill="1" applyBorder="1" applyAlignment="1" applyProtection="1">
      <alignment horizontal="center" vertical="center"/>
    </xf>
    <xf numFmtId="171" fontId="10" fillId="0" borderId="11" xfId="13" applyNumberFormat="1" applyFont="1" applyFill="1" applyBorder="1" applyAlignment="1" applyProtection="1">
      <alignment vertical="center"/>
      <protection locked="0"/>
    </xf>
    <xf numFmtId="170" fontId="10" fillId="0" borderId="6" xfId="13" applyNumberFormat="1" applyFont="1" applyFill="1" applyBorder="1" applyAlignment="1" applyProtection="1">
      <alignment horizontal="center" vertical="center"/>
    </xf>
    <xf numFmtId="171" fontId="10" fillId="0" borderId="7" xfId="13" applyNumberFormat="1" applyFont="1" applyFill="1" applyBorder="1" applyAlignment="1" applyProtection="1">
      <alignment vertical="center"/>
      <protection locked="0"/>
    </xf>
    <xf numFmtId="171" fontId="6" fillId="0" borderId="7" xfId="13" applyNumberFormat="1" applyFont="1" applyFill="1" applyBorder="1" applyAlignment="1" applyProtection="1">
      <alignment vertical="center"/>
    </xf>
    <xf numFmtId="171" fontId="6" fillId="0" borderId="7" xfId="13" applyNumberFormat="1" applyFont="1" applyFill="1" applyBorder="1" applyAlignment="1" applyProtection="1">
      <alignment vertical="center"/>
      <protection locked="0"/>
    </xf>
    <xf numFmtId="0" fontId="14" fillId="0" borderId="0" xfId="13" applyFont="1" applyFill="1" applyAlignment="1" applyProtection="1">
      <alignment vertical="center"/>
    </xf>
    <xf numFmtId="0" fontId="6" fillId="0" borderId="53" xfId="13" applyFont="1" applyFill="1" applyBorder="1" applyAlignment="1" applyProtection="1">
      <alignment horizontal="left" vertical="center" wrapText="1"/>
    </xf>
    <xf numFmtId="170" fontId="10" fillId="0" borderId="54" xfId="13" applyNumberFormat="1" applyFont="1" applyFill="1" applyBorder="1" applyAlignment="1" applyProtection="1">
      <alignment horizontal="center" vertical="center"/>
    </xf>
    <xf numFmtId="171" fontId="6" fillId="0" borderId="55" xfId="13" applyNumberFormat="1" applyFont="1" applyFill="1" applyBorder="1" applyAlignment="1" applyProtection="1">
      <alignment vertical="center"/>
    </xf>
    <xf numFmtId="0" fontId="15" fillId="0" borderId="0" xfId="14" applyFont="1" applyFill="1" applyProtection="1"/>
    <xf numFmtId="0" fontId="45" fillId="0" borderId="0" xfId="14" applyFont="1" applyFill="1" applyProtection="1"/>
    <xf numFmtId="3" fontId="45" fillId="0" borderId="0" xfId="14" applyNumberFormat="1" applyFont="1" applyFill="1" applyProtection="1"/>
    <xf numFmtId="0" fontId="45" fillId="0" borderId="0" xfId="14" applyFont="1" applyFill="1" applyAlignment="1" applyProtection="1"/>
    <xf numFmtId="0" fontId="54" fillId="0" borderId="0" xfId="13" applyFont="1" applyFill="1" applyAlignment="1" applyProtection="1">
      <alignment horizontal="center" vertical="center"/>
    </xf>
    <xf numFmtId="0" fontId="45" fillId="0" borderId="0" xfId="14" applyFill="1"/>
    <xf numFmtId="0" fontId="12" fillId="0" borderId="21" xfId="14" applyFont="1" applyFill="1" applyBorder="1" applyAlignment="1">
      <alignment horizontal="center" vertical="center"/>
    </xf>
    <xf numFmtId="0" fontId="53" fillId="0" borderId="1" xfId="13" applyFont="1" applyFill="1" applyBorder="1" applyAlignment="1" applyProtection="1">
      <alignment horizontal="center" vertical="center" textRotation="90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2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5" fillId="0" borderId="5" xfId="14" applyFont="1" applyFill="1" applyBorder="1" applyProtection="1">
      <protection locked="0"/>
    </xf>
    <xf numFmtId="0" fontId="15" fillId="0" borderId="9" xfId="14" applyFont="1" applyFill="1" applyBorder="1" applyAlignment="1">
      <alignment horizontal="right" indent="1"/>
    </xf>
    <xf numFmtId="3" fontId="15" fillId="0" borderId="9" xfId="14" applyNumberFormat="1" applyFont="1" applyFill="1" applyBorder="1" applyProtection="1">
      <protection locked="0"/>
    </xf>
    <xf numFmtId="3" fontId="15" fillId="0" borderId="11" xfId="14" applyNumberFormat="1" applyFont="1" applyFill="1" applyBorder="1" applyProtection="1">
      <protection locked="0"/>
    </xf>
    <xf numFmtId="0" fontId="15" fillId="0" borderId="6" xfId="14" applyFont="1" applyFill="1" applyBorder="1" applyAlignment="1">
      <alignment horizontal="right" indent="1"/>
    </xf>
    <xf numFmtId="3" fontId="15" fillId="0" borderId="6" xfId="14" applyNumberFormat="1" applyFont="1" applyFill="1" applyBorder="1" applyProtection="1">
      <protection locked="0"/>
    </xf>
    <xf numFmtId="3" fontId="15" fillId="0" borderId="7" xfId="14" applyNumberFormat="1" applyFont="1" applyFill="1" applyBorder="1" applyProtection="1">
      <protection locked="0"/>
    </xf>
    <xf numFmtId="0" fontId="15" fillId="0" borderId="23" xfId="14" applyFont="1" applyFill="1" applyBorder="1" applyProtection="1">
      <protection locked="0"/>
    </xf>
    <xf numFmtId="0" fontId="15" fillId="0" borderId="24" xfId="14" applyFont="1" applyFill="1" applyBorder="1" applyAlignment="1">
      <alignment horizontal="right" indent="1"/>
    </xf>
    <xf numFmtId="3" fontId="15" fillId="0" borderId="24" xfId="14" applyNumberFormat="1" applyFont="1" applyFill="1" applyBorder="1" applyProtection="1">
      <protection locked="0"/>
    </xf>
    <xf numFmtId="3" fontId="15" fillId="0" borderId="25" xfId="14" applyNumberFormat="1" applyFont="1" applyFill="1" applyBorder="1" applyProtection="1">
      <protection locked="0"/>
    </xf>
    <xf numFmtId="0" fontId="11" fillId="0" borderId="2" xfId="14" applyFont="1" applyFill="1" applyBorder="1" applyProtection="1">
      <protection locked="0"/>
    </xf>
    <xf numFmtId="0" fontId="15" fillId="0" borderId="3" xfId="14" applyFont="1" applyFill="1" applyBorder="1" applyAlignment="1">
      <alignment horizontal="right" indent="1"/>
    </xf>
    <xf numFmtId="3" fontId="15" fillId="0" borderId="3" xfId="14" applyNumberFormat="1" applyFont="1" applyFill="1" applyBorder="1" applyProtection="1">
      <protection locked="0"/>
    </xf>
    <xf numFmtId="171" fontId="6" fillId="0" borderId="4" xfId="13" applyNumberFormat="1" applyFont="1" applyFill="1" applyBorder="1" applyAlignment="1" applyProtection="1">
      <alignment vertical="center"/>
    </xf>
    <xf numFmtId="0" fontId="15" fillId="0" borderId="10" xfId="14" applyFont="1" applyFill="1" applyBorder="1" applyProtection="1">
      <protection locked="0"/>
    </xf>
    <xf numFmtId="3" fontId="15" fillId="0" borderId="64" xfId="14" applyNumberFormat="1" applyFont="1" applyFill="1" applyBorder="1"/>
    <xf numFmtId="0" fontId="56" fillId="0" borderId="0" xfId="14" applyFont="1" applyFill="1"/>
    <xf numFmtId="0" fontId="57" fillId="0" borderId="0" xfId="14" applyFont="1" applyFill="1"/>
    <xf numFmtId="0" fontId="15" fillId="0" borderId="0" xfId="14" applyFont="1" applyFill="1"/>
    <xf numFmtId="0" fontId="45" fillId="0" borderId="0" xfId="14" applyFont="1" applyFill="1"/>
    <xf numFmtId="3" fontId="45" fillId="0" borderId="0" xfId="14" applyNumberFormat="1" applyFont="1" applyFill="1" applyAlignment="1">
      <alignment horizontal="center"/>
    </xf>
    <xf numFmtId="0" fontId="45" fillId="0" borderId="0" xfId="14" applyFont="1" applyFill="1" applyAlignment="1"/>
    <xf numFmtId="0" fontId="45" fillId="0" borderId="0" xfId="14" applyFill="1" applyProtection="1"/>
    <xf numFmtId="0" fontId="58" fillId="0" borderId="0" xfId="14" applyFont="1" applyFill="1" applyProtection="1"/>
    <xf numFmtId="0" fontId="59" fillId="0" borderId="20" xfId="14" applyFont="1" applyFill="1" applyBorder="1" applyAlignment="1" applyProtection="1"/>
    <xf numFmtId="0" fontId="59" fillId="0" borderId="20" xfId="14" applyFont="1" applyFill="1" applyBorder="1" applyAlignment="1" applyProtection="1">
      <alignment horizontal="right"/>
    </xf>
    <xf numFmtId="0" fontId="61" fillId="0" borderId="53" xfId="14" applyFont="1" applyFill="1" applyBorder="1" applyAlignment="1" applyProtection="1">
      <alignment horizontal="center" vertical="center" wrapText="1"/>
    </xf>
    <xf numFmtId="0" fontId="61" fillId="0" borderId="54" xfId="14" applyFont="1" applyFill="1" applyBorder="1" applyAlignment="1" applyProtection="1">
      <alignment horizontal="center" vertical="center" wrapText="1"/>
    </xf>
    <xf numFmtId="0" fontId="45" fillId="0" borderId="0" xfId="14" applyFill="1" applyAlignment="1" applyProtection="1">
      <alignment horizontal="center" vertical="center"/>
    </xf>
    <xf numFmtId="0" fontId="11" fillId="0" borderId="27" xfId="14" applyFont="1" applyFill="1" applyBorder="1" applyAlignment="1" applyProtection="1">
      <alignment vertical="center" wrapText="1"/>
    </xf>
    <xf numFmtId="170" fontId="10" fillId="0" borderId="28" xfId="13" applyNumberFormat="1" applyFont="1" applyFill="1" applyBorder="1" applyAlignment="1" applyProtection="1">
      <alignment horizontal="center" vertical="center"/>
    </xf>
    <xf numFmtId="172" fontId="62" fillId="0" borderId="28" xfId="14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14" applyFill="1" applyAlignment="1" applyProtection="1">
      <alignment vertical="center"/>
    </xf>
    <xf numFmtId="172" fontId="62" fillId="0" borderId="6" xfId="14" applyNumberFormat="1" applyFont="1" applyFill="1" applyBorder="1" applyAlignment="1" applyProtection="1">
      <alignment horizontal="right" vertical="center" wrapText="1"/>
    </xf>
    <xf numFmtId="0" fontId="63" fillId="0" borderId="5" xfId="14" applyFont="1" applyFill="1" applyBorder="1" applyAlignment="1" applyProtection="1">
      <alignment horizontal="left" vertical="center" wrapText="1" indent="1"/>
    </xf>
    <xf numFmtId="172" fontId="64" fillId="0" borderId="6" xfId="14" applyNumberFormat="1" applyFont="1" applyFill="1" applyBorder="1" applyAlignment="1" applyProtection="1">
      <alignment horizontal="right" vertical="center" wrapText="1"/>
      <protection locked="0"/>
    </xf>
    <xf numFmtId="172" fontId="65" fillId="0" borderId="6" xfId="14" applyNumberFormat="1" applyFont="1" applyFill="1" applyBorder="1" applyAlignment="1" applyProtection="1">
      <alignment horizontal="right" vertical="center" wrapText="1"/>
      <protection locked="0"/>
    </xf>
    <xf numFmtId="172" fontId="65" fillId="0" borderId="6" xfId="14" applyNumberFormat="1" applyFont="1" applyFill="1" applyBorder="1" applyAlignment="1" applyProtection="1">
      <alignment horizontal="right" vertical="center" wrapText="1"/>
    </xf>
    <xf numFmtId="0" fontId="11" fillId="0" borderId="53" xfId="14" applyFont="1" applyFill="1" applyBorder="1" applyAlignment="1" applyProtection="1">
      <alignment vertical="center" wrapText="1"/>
    </xf>
    <xf numFmtId="172" fontId="62" fillId="0" borderId="54" xfId="14" applyNumberFormat="1" applyFont="1" applyFill="1" applyBorder="1" applyAlignment="1" applyProtection="1">
      <alignment horizontal="right" vertical="center" wrapText="1"/>
    </xf>
    <xf numFmtId="164" fontId="66" fillId="0" borderId="0" xfId="1" applyNumberFormat="1" applyFont="1" applyFill="1" applyAlignment="1">
      <alignment horizontal="center" vertical="center" wrapText="1"/>
    </xf>
    <xf numFmtId="164" fontId="66" fillId="0" borderId="0" xfId="1" applyNumberFormat="1" applyFont="1" applyFill="1" applyAlignment="1">
      <alignment vertical="center" wrapText="1"/>
    </xf>
    <xf numFmtId="164" fontId="4" fillId="0" borderId="0" xfId="1" applyNumberFormat="1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67" fillId="0" borderId="2" xfId="1" applyFont="1" applyFill="1" applyBorder="1" applyAlignment="1">
      <alignment horizontal="center" vertical="center" wrapText="1"/>
    </xf>
    <xf numFmtId="0" fontId="67" fillId="0" borderId="3" xfId="1" applyFont="1" applyFill="1" applyBorder="1" applyAlignment="1">
      <alignment horizontal="center" vertical="center" wrapText="1"/>
    </xf>
    <xf numFmtId="0" fontId="67" fillId="0" borderId="4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 applyProtection="1">
      <alignment horizontal="right" vertical="center" wrapText="1" indent="1"/>
    </xf>
    <xf numFmtId="0" fontId="8" fillId="0" borderId="9" xfId="1" applyFont="1" applyFill="1" applyBorder="1" applyAlignment="1" applyProtection="1">
      <alignment vertical="center" wrapText="1"/>
      <protection locked="0"/>
    </xf>
    <xf numFmtId="164" fontId="8" fillId="0" borderId="9" xfId="1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ill="1" applyAlignment="1">
      <alignment vertical="center" wrapText="1"/>
    </xf>
    <xf numFmtId="0" fontId="8" fillId="0" borderId="5" xfId="1" applyFont="1" applyFill="1" applyBorder="1" applyAlignment="1" applyProtection="1">
      <alignment horizontal="right" vertical="center" wrapText="1" indent="1"/>
    </xf>
    <xf numFmtId="0" fontId="8" fillId="0" borderId="6" xfId="1" applyFont="1" applyFill="1" applyBorder="1" applyAlignment="1" applyProtection="1">
      <alignment vertical="center" wrapText="1"/>
      <protection locked="0"/>
    </xf>
    <xf numFmtId="164" fontId="8" fillId="0" borderId="6" xfId="1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7" xfId="1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5" xfId="1" applyFont="1" applyFill="1" applyBorder="1" applyAlignment="1">
      <alignment horizontal="right" vertical="center" wrapText="1" indent="1"/>
    </xf>
    <xf numFmtId="0" fontId="1" fillId="0" borderId="0" xfId="1" applyFill="1" applyAlignment="1" applyProtection="1">
      <alignment vertical="center" wrapText="1"/>
      <protection locked="0"/>
    </xf>
    <xf numFmtId="0" fontId="8" fillId="0" borderId="53" xfId="1" applyFont="1" applyFill="1" applyBorder="1" applyAlignment="1">
      <alignment horizontal="right" vertical="center" wrapText="1" indent="1"/>
    </xf>
    <xf numFmtId="0" fontId="8" fillId="0" borderId="54" xfId="1" applyFont="1" applyFill="1" applyBorder="1" applyAlignment="1" applyProtection="1">
      <alignment vertical="center" wrapText="1"/>
      <protection locked="0"/>
    </xf>
    <xf numFmtId="164" fontId="8" fillId="0" borderId="54" xfId="1" applyNumberFormat="1" applyFont="1" applyFill="1" applyBorder="1" applyAlignment="1" applyProtection="1">
      <alignment horizontal="right" vertical="center" wrapText="1" indent="2"/>
      <protection locked="0"/>
    </xf>
    <xf numFmtId="164" fontId="8" fillId="0" borderId="55" xfId="1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26" xfId="1" applyFont="1" applyFill="1" applyBorder="1" applyAlignment="1">
      <alignment horizontal="right" vertical="center" wrapText="1" indent="1"/>
    </xf>
    <xf numFmtId="0" fontId="7" fillId="0" borderId="12" xfId="1" applyFont="1" applyFill="1" applyBorder="1" applyAlignment="1">
      <alignment vertical="center" wrapText="1"/>
    </xf>
    <xf numFmtId="164" fontId="7" fillId="0" borderId="12" xfId="1" applyNumberFormat="1" applyFont="1" applyFill="1" applyBorder="1" applyAlignment="1">
      <alignment horizontal="right" vertical="center" wrapText="1" indent="2"/>
    </xf>
    <xf numFmtId="164" fontId="7" fillId="0" borderId="61" xfId="1" applyNumberFormat="1" applyFont="1" applyFill="1" applyBorder="1" applyAlignment="1">
      <alignment horizontal="right" vertical="center" wrapText="1" indent="2"/>
    </xf>
    <xf numFmtId="0" fontId="1" fillId="0" borderId="0" xfId="1" applyFill="1" applyAlignment="1">
      <alignment horizontal="right" vertical="center" wrapText="1"/>
    </xf>
    <xf numFmtId="0" fontId="1" fillId="0" borderId="0" xfId="1" applyFill="1" applyAlignment="1">
      <alignment horizontal="center" vertical="center" wrapText="1"/>
    </xf>
    <xf numFmtId="164" fontId="13" fillId="0" borderId="20" xfId="2" applyNumberFormat="1" applyFont="1" applyFill="1" applyBorder="1" applyAlignment="1" applyProtection="1">
      <alignment horizontal="left" vertical="center"/>
    </xf>
    <xf numFmtId="164" fontId="13" fillId="0" borderId="20" xfId="2" applyNumberFormat="1" applyFont="1" applyFill="1" applyBorder="1" applyAlignment="1" applyProtection="1">
      <alignment horizontal="left"/>
    </xf>
    <xf numFmtId="0" fontId="17" fillId="0" borderId="0" xfId="2" applyFont="1" applyFill="1" applyAlignment="1" applyProtection="1">
      <alignment horizontal="center"/>
    </xf>
    <xf numFmtId="164" fontId="3" fillId="0" borderId="0" xfId="2" applyNumberFormat="1" applyFont="1" applyFill="1" applyBorder="1" applyAlignment="1" applyProtection="1">
      <alignment horizontal="center" vertical="center"/>
    </xf>
    <xf numFmtId="164" fontId="18" fillId="0" borderId="15" xfId="1" applyNumberFormat="1" applyFont="1" applyFill="1" applyBorder="1" applyAlignment="1" applyProtection="1">
      <alignment horizontal="center" vertical="center" wrapText="1"/>
    </xf>
    <xf numFmtId="164" fontId="18" fillId="0" borderId="16" xfId="1" applyNumberFormat="1" applyFont="1" applyFill="1" applyBorder="1" applyAlignment="1" applyProtection="1">
      <alignment horizontal="center" vertical="center" wrapText="1"/>
    </xf>
    <xf numFmtId="164" fontId="21" fillId="0" borderId="36" xfId="1" applyNumberFormat="1" applyFont="1" applyFill="1" applyBorder="1" applyAlignment="1" applyProtection="1">
      <alignment horizontal="center" vertical="center" wrapText="1"/>
    </xf>
    <xf numFmtId="164" fontId="18" fillId="0" borderId="37" xfId="1" applyNumberFormat="1" applyFont="1" applyFill="1" applyBorder="1" applyAlignment="1" applyProtection="1">
      <alignment horizontal="center" vertical="center" wrapText="1"/>
    </xf>
    <xf numFmtId="164" fontId="18" fillId="0" borderId="38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0" fontId="31" fillId="0" borderId="0" xfId="9" applyFont="1" applyFill="1" applyAlignment="1" applyProtection="1">
      <alignment horizontal="center"/>
      <protection locked="0"/>
    </xf>
    <xf numFmtId="0" fontId="3" fillId="0" borderId="0" xfId="9" applyFont="1" applyFill="1" applyAlignment="1">
      <alignment horizontal="center" wrapText="1"/>
    </xf>
    <xf numFmtId="0" fontId="3" fillId="0" borderId="0" xfId="9" applyFont="1" applyFill="1" applyAlignment="1">
      <alignment horizontal="center"/>
    </xf>
    <xf numFmtId="0" fontId="3" fillId="0" borderId="42" xfId="9" applyFont="1" applyFill="1" applyBorder="1" applyAlignment="1">
      <alignment horizontal="center" vertical="center"/>
    </xf>
    <xf numFmtId="0" fontId="3" fillId="0" borderId="13" xfId="9" applyFont="1" applyFill="1" applyBorder="1" applyAlignment="1">
      <alignment horizontal="center" vertical="center"/>
    </xf>
    <xf numFmtId="0" fontId="3" fillId="0" borderId="52" xfId="9" applyFont="1" applyFill="1" applyBorder="1" applyAlignment="1">
      <alignment horizontal="center" vertical="center"/>
    </xf>
    <xf numFmtId="0" fontId="39" fillId="0" borderId="0" xfId="1" applyFont="1" applyFill="1" applyAlignment="1" applyProtection="1">
      <alignment horizontal="center" vertical="top" wrapText="1"/>
      <protection locked="0"/>
    </xf>
    <xf numFmtId="0" fontId="45" fillId="0" borderId="0" xfId="14" applyFont="1" applyFill="1" applyAlignment="1" applyProtection="1">
      <alignment horizontal="left"/>
    </xf>
    <xf numFmtId="0" fontId="55" fillId="0" borderId="0" xfId="14" applyFont="1" applyFill="1" applyAlignment="1" applyProtection="1">
      <alignment horizontal="center" vertical="center" wrapText="1"/>
    </xf>
    <xf numFmtId="0" fontId="55" fillId="0" borderId="0" xfId="14" applyFont="1" applyFill="1" applyAlignment="1" applyProtection="1">
      <alignment horizontal="center" vertical="center"/>
    </xf>
    <xf numFmtId="0" fontId="60" fillId="0" borderId="21" xfId="14" applyFont="1" applyFill="1" applyBorder="1" applyAlignment="1" applyProtection="1">
      <alignment horizontal="center" vertical="center" wrapText="1"/>
    </xf>
    <xf numFmtId="0" fontId="60" fillId="0" borderId="18" xfId="14" applyFont="1" applyFill="1" applyBorder="1" applyAlignment="1" applyProtection="1">
      <alignment horizontal="center" vertical="center" wrapText="1"/>
    </xf>
    <xf numFmtId="0" fontId="60" fillId="0" borderId="10" xfId="14" applyFont="1" applyFill="1" applyBorder="1" applyAlignment="1" applyProtection="1">
      <alignment horizontal="center" vertical="center" wrapText="1"/>
    </xf>
    <xf numFmtId="0" fontId="53" fillId="0" borderId="1" xfId="13" applyFont="1" applyFill="1" applyBorder="1" applyAlignment="1" applyProtection="1">
      <alignment horizontal="center" vertical="center" textRotation="90"/>
    </xf>
    <xf numFmtId="0" fontId="53" fillId="0" borderId="19" xfId="13" applyFont="1" applyFill="1" applyBorder="1" applyAlignment="1" applyProtection="1">
      <alignment horizontal="center" vertical="center" textRotation="90"/>
    </xf>
    <xf numFmtId="0" fontId="53" fillId="0" borderId="9" xfId="13" applyFont="1" applyFill="1" applyBorder="1" applyAlignment="1" applyProtection="1">
      <alignment horizontal="center" vertical="center" textRotation="90"/>
    </xf>
    <xf numFmtId="0" fontId="59" fillId="0" borderId="28" xfId="14" applyFont="1" applyFill="1" applyBorder="1" applyAlignment="1" applyProtection="1">
      <alignment horizontal="center" vertical="center" wrapText="1"/>
    </xf>
    <xf numFmtId="0" fontId="59" fillId="0" borderId="6" xfId="14" applyFont="1" applyFill="1" applyBorder="1" applyAlignment="1" applyProtection="1">
      <alignment horizontal="center" vertical="center" wrapText="1"/>
    </xf>
    <xf numFmtId="0" fontId="59" fillId="0" borderId="6" xfId="14" applyFont="1" applyFill="1" applyBorder="1" applyAlignment="1" applyProtection="1">
      <alignment horizontal="center" wrapText="1"/>
    </xf>
    <xf numFmtId="0" fontId="45" fillId="0" borderId="0" xfId="14" applyFont="1" applyFill="1" applyAlignment="1" applyProtection="1">
      <alignment horizontal="center"/>
    </xf>
    <xf numFmtId="0" fontId="19" fillId="0" borderId="0" xfId="13" applyFont="1" applyFill="1" applyAlignment="1" applyProtection="1">
      <alignment horizontal="center" vertical="center" wrapText="1"/>
    </xf>
    <xf numFmtId="0" fontId="17" fillId="0" borderId="0" xfId="13" applyFont="1" applyFill="1" applyAlignment="1" applyProtection="1">
      <alignment horizontal="center" vertical="center" wrapText="1"/>
    </xf>
    <xf numFmtId="0" fontId="17" fillId="0" borderId="27" xfId="13" applyFont="1" applyFill="1" applyBorder="1" applyAlignment="1" applyProtection="1">
      <alignment horizontal="center" vertical="center" wrapText="1"/>
    </xf>
    <xf numFmtId="0" fontId="17" fillId="0" borderId="5" xfId="13" applyFont="1" applyFill="1" applyBorder="1" applyAlignment="1" applyProtection="1">
      <alignment horizontal="center" vertical="center" wrapText="1"/>
    </xf>
    <xf numFmtId="0" fontId="53" fillId="0" borderId="28" xfId="13" applyFont="1" applyFill="1" applyBorder="1" applyAlignment="1" applyProtection="1">
      <alignment horizontal="center" vertical="center" textRotation="90"/>
    </xf>
    <xf numFmtId="0" fontId="53" fillId="0" borderId="6" xfId="13" applyFont="1" applyFill="1" applyBorder="1" applyAlignment="1" applyProtection="1">
      <alignment horizontal="center" vertical="center" textRotation="90"/>
    </xf>
    <xf numFmtId="0" fontId="4" fillId="0" borderId="29" xfId="13" applyFont="1" applyFill="1" applyBorder="1" applyAlignment="1" applyProtection="1">
      <alignment horizontal="center" vertical="center" wrapText="1"/>
    </xf>
    <xf numFmtId="0" fontId="4" fillId="0" borderId="7" xfId="13" applyFont="1" applyFill="1" applyBorder="1" applyAlignment="1" applyProtection="1">
      <alignment horizontal="center" vertical="center"/>
    </xf>
    <xf numFmtId="0" fontId="55" fillId="0" borderId="0" xfId="14" applyFont="1" applyFill="1" applyAlignment="1">
      <alignment horizontal="center" vertical="center" wrapText="1"/>
    </xf>
    <xf numFmtId="0" fontId="55" fillId="0" borderId="0" xfId="14" applyFont="1" applyFill="1" applyAlignment="1">
      <alignment horizontal="center" vertical="center"/>
    </xf>
    <xf numFmtId="0" fontId="12" fillId="0" borderId="42" xfId="14" applyFont="1" applyFill="1" applyBorder="1" applyAlignment="1">
      <alignment horizontal="left"/>
    </xf>
    <xf numFmtId="0" fontId="12" fillId="0" borderId="63" xfId="14" applyFont="1" applyFill="1" applyBorder="1" applyAlignment="1">
      <alignment horizontal="left"/>
    </xf>
    <xf numFmtId="3" fontId="45" fillId="0" borderId="0" xfId="14" applyNumberFormat="1" applyFont="1" applyFill="1" applyAlignment="1">
      <alignment horizontal="center"/>
    </xf>
    <xf numFmtId="164" fontId="2" fillId="0" borderId="42" xfId="1" applyNumberFormat="1" applyFont="1" applyFill="1" applyBorder="1" applyAlignment="1" applyProtection="1">
      <alignment horizontal="left" vertical="center" wrapText="1" indent="2"/>
    </xf>
    <xf numFmtId="164" fontId="2" fillId="0" borderId="13" xfId="1" applyNumberFormat="1" applyFont="1" applyFill="1" applyBorder="1" applyAlignment="1" applyProtection="1">
      <alignment horizontal="left" vertical="center" wrapText="1" indent="2"/>
    </xf>
    <xf numFmtId="164" fontId="17" fillId="0" borderId="0" xfId="1" applyNumberFormat="1" applyFont="1" applyFill="1" applyAlignment="1" applyProtection="1">
      <alignment horizontal="center" vertical="center" wrapText="1"/>
    </xf>
    <xf numFmtId="164" fontId="2" fillId="0" borderId="15" xfId="1" applyNumberFormat="1" applyFont="1" applyFill="1" applyBorder="1" applyAlignment="1" applyProtection="1">
      <alignment horizontal="center" vertical="center" wrapText="1"/>
    </xf>
    <xf numFmtId="164" fontId="2" fillId="0" borderId="16" xfId="1" applyNumberFormat="1" applyFont="1" applyFill="1" applyBorder="1" applyAlignment="1" applyProtection="1">
      <alignment horizontal="center" vertical="center" wrapText="1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4" fontId="2" fillId="0" borderId="56" xfId="1" applyNumberFormat="1" applyFont="1" applyFill="1" applyBorder="1" applyAlignment="1" applyProtection="1">
      <alignment horizontal="center" vertical="center"/>
    </xf>
    <xf numFmtId="164" fontId="2" fillId="0" borderId="57" xfId="1" applyNumberFormat="1" applyFont="1" applyFill="1" applyBorder="1" applyAlignment="1" applyProtection="1">
      <alignment horizontal="center" vertical="center"/>
    </xf>
    <xf numFmtId="164" fontId="2" fillId="0" borderId="44" xfId="1" applyNumberFormat="1" applyFont="1" applyFill="1" applyBorder="1" applyAlignment="1" applyProtection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/>
    </xf>
    <xf numFmtId="0" fontId="46" fillId="0" borderId="20" xfId="1" applyFont="1" applyFill="1" applyBorder="1" applyAlignment="1">
      <alignment horizontal="right"/>
    </xf>
    <xf numFmtId="0" fontId="2" fillId="0" borderId="59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18" fillId="0" borderId="47" xfId="1" applyFont="1" applyFill="1" applyBorder="1" applyAlignment="1">
      <alignment horizontal="center"/>
    </xf>
    <xf numFmtId="0" fontId="18" fillId="0" borderId="52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left" vertical="center" wrapText="1"/>
    </xf>
    <xf numFmtId="0" fontId="2" fillId="0" borderId="36" xfId="1" applyFont="1" applyFill="1" applyBorder="1" applyAlignment="1">
      <alignment horizontal="left" vertical="center" wrapText="1"/>
    </xf>
    <xf numFmtId="0" fontId="2" fillId="0" borderId="62" xfId="1" applyFont="1" applyFill="1" applyBorder="1" applyAlignment="1">
      <alignment horizontal="left" vertical="center" wrapText="1"/>
    </xf>
    <xf numFmtId="0" fontId="7" fillId="0" borderId="42" xfId="1" applyFont="1" applyFill="1" applyBorder="1" applyAlignment="1" applyProtection="1">
      <alignment horizontal="left" vertical="center"/>
    </xf>
    <xf numFmtId="0" fontId="7" fillId="0" borderId="63" xfId="1" applyFont="1" applyFill="1" applyBorder="1" applyAlignment="1" applyProtection="1">
      <alignment horizontal="left" vertical="center"/>
    </xf>
    <xf numFmtId="0" fontId="2" fillId="0" borderId="59" xfId="1" applyFont="1" applyFill="1" applyBorder="1" applyAlignment="1" applyProtection="1">
      <alignment horizontal="left" vertical="center" wrapText="1"/>
    </xf>
    <xf numFmtId="0" fontId="2" fillId="0" borderId="36" xfId="1" applyFont="1" applyFill="1" applyBorder="1" applyAlignment="1" applyProtection="1">
      <alignment horizontal="left" vertical="center" wrapText="1"/>
    </xf>
    <xf numFmtId="0" fontId="2" fillId="0" borderId="62" xfId="1" applyFont="1" applyFill="1" applyBorder="1" applyAlignment="1" applyProtection="1">
      <alignment horizontal="left" vertical="center" wrapText="1"/>
    </xf>
    <xf numFmtId="0" fontId="19" fillId="0" borderId="42" xfId="1" applyFont="1" applyFill="1" applyBorder="1" applyAlignment="1" applyProtection="1">
      <alignment horizontal="left" vertical="center"/>
    </xf>
    <xf numFmtId="0" fontId="19" fillId="0" borderId="63" xfId="1" applyFont="1" applyFill="1" applyBorder="1" applyAlignment="1" applyProtection="1">
      <alignment horizontal="left" vertical="center"/>
    </xf>
    <xf numFmtId="0" fontId="48" fillId="0" borderId="0" xfId="1" applyFont="1" applyAlignment="1" applyProtection="1">
      <alignment horizontal="center" vertical="center" wrapText="1"/>
      <protection locked="0"/>
    </xf>
    <xf numFmtId="0" fontId="49" fillId="0" borderId="2" xfId="1" applyFont="1" applyBorder="1" applyAlignment="1" applyProtection="1">
      <alignment wrapText="1"/>
    </xf>
    <xf numFmtId="0" fontId="49" fillId="0" borderId="3" xfId="1" applyFont="1" applyBorder="1" applyAlignment="1" applyProtection="1">
      <alignment wrapText="1"/>
    </xf>
    <xf numFmtId="0" fontId="8" fillId="0" borderId="36" xfId="1" applyFont="1" applyFill="1" applyBorder="1" applyAlignment="1">
      <alignment horizontal="justify" vertical="center" wrapText="1"/>
    </xf>
  </cellXfs>
  <cellStyles count="18">
    <cellStyle name="Ezres 2" xfId="3"/>
    <cellStyle name="Ezres 2 2" xfId="10"/>
    <cellStyle name="Ezres 2_SZÖT Zárszámadás 2014." xfId="11"/>
    <cellStyle name="Ezres 3" xfId="4"/>
    <cellStyle name="Ezres 4" xfId="12"/>
    <cellStyle name="Ezres 5" xfId="16"/>
    <cellStyle name="Hiperhivatkozás" xfId="5"/>
    <cellStyle name="Már látott hiperhivatkozás" xfId="6"/>
    <cellStyle name="Normál" xfId="0" builtinId="0"/>
    <cellStyle name="Normál 2" xfId="1"/>
    <cellStyle name="Normál 3" xfId="7"/>
    <cellStyle name="Normál 4" xfId="8"/>
    <cellStyle name="Normál 5" xfId="17"/>
    <cellStyle name="Normál_KVRENMUNKA" xfId="2"/>
    <cellStyle name="Normál_minta" xfId="9"/>
    <cellStyle name="Normál_VAGYONK" xfId="13"/>
    <cellStyle name="Normál_VAGYONKIM" xfId="14"/>
    <cellStyle name="Százalék 2" xfId="1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Terv_Z&#225;rsz_CD_TKT\szabaly\ZARSZ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sz.mell "/>
      <sheetName val="5.sz.mell"/>
      <sheetName val="6. sz. mell"/>
      <sheetName val="7.1. sz. mell"/>
      <sheetName val="8. sz. mell"/>
      <sheetName val="9.sz.mell"/>
      <sheetName val="1. tájékoztató tábla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J1" t="str">
            <v>Forintban!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7"/>
  <sheetViews>
    <sheetView view="pageBreakPreview" topLeftCell="C29" zoomScale="120" zoomScaleNormal="120" zoomScaleSheetLayoutView="120" workbookViewId="0">
      <selection activeCell="E122" sqref="E122"/>
    </sheetView>
  </sheetViews>
  <sheetFormatPr defaultRowHeight="15.75" x14ac:dyDescent="0.25"/>
  <cols>
    <col min="1" max="1" width="8.125" style="74" customWidth="1"/>
    <col min="2" max="2" width="63.75" style="74" customWidth="1"/>
    <col min="3" max="5" width="12.875" style="75" customWidth="1"/>
    <col min="6" max="6" width="13.125" style="75" bestFit="1" customWidth="1"/>
    <col min="7" max="7" width="7.75" style="15" customWidth="1"/>
    <col min="8" max="259" width="9.125" style="15"/>
    <col min="260" max="260" width="8.125" style="15" customWidth="1"/>
    <col min="261" max="261" width="78.625" style="15" customWidth="1"/>
    <col min="262" max="262" width="18.625" style="15" customWidth="1"/>
    <col min="263" max="263" width="7.75" style="15" customWidth="1"/>
    <col min="264" max="515" width="9.125" style="15"/>
    <col min="516" max="516" width="8.125" style="15" customWidth="1"/>
    <col min="517" max="517" width="78.625" style="15" customWidth="1"/>
    <col min="518" max="518" width="18.625" style="15" customWidth="1"/>
    <col min="519" max="519" width="7.75" style="15" customWidth="1"/>
    <col min="520" max="771" width="9.125" style="15"/>
    <col min="772" max="772" width="8.125" style="15" customWidth="1"/>
    <col min="773" max="773" width="78.625" style="15" customWidth="1"/>
    <col min="774" max="774" width="18.625" style="15" customWidth="1"/>
    <col min="775" max="775" width="7.75" style="15" customWidth="1"/>
    <col min="776" max="1027" width="9.125" style="15"/>
    <col min="1028" max="1028" width="8.125" style="15" customWidth="1"/>
    <col min="1029" max="1029" width="78.625" style="15" customWidth="1"/>
    <col min="1030" max="1030" width="18.625" style="15" customWidth="1"/>
    <col min="1031" max="1031" width="7.75" style="15" customWidth="1"/>
    <col min="1032" max="1283" width="9.125" style="15"/>
    <col min="1284" max="1284" width="8.125" style="15" customWidth="1"/>
    <col min="1285" max="1285" width="78.625" style="15" customWidth="1"/>
    <col min="1286" max="1286" width="18.625" style="15" customWidth="1"/>
    <col min="1287" max="1287" width="7.75" style="15" customWidth="1"/>
    <col min="1288" max="1539" width="9.125" style="15"/>
    <col min="1540" max="1540" width="8.125" style="15" customWidth="1"/>
    <col min="1541" max="1541" width="78.625" style="15" customWidth="1"/>
    <col min="1542" max="1542" width="18.625" style="15" customWidth="1"/>
    <col min="1543" max="1543" width="7.75" style="15" customWidth="1"/>
    <col min="1544" max="1795" width="9.125" style="15"/>
    <col min="1796" max="1796" width="8.125" style="15" customWidth="1"/>
    <col min="1797" max="1797" width="78.625" style="15" customWidth="1"/>
    <col min="1798" max="1798" width="18.625" style="15" customWidth="1"/>
    <col min="1799" max="1799" width="7.75" style="15" customWidth="1"/>
    <col min="1800" max="2051" width="9.125" style="15"/>
    <col min="2052" max="2052" width="8.125" style="15" customWidth="1"/>
    <col min="2053" max="2053" width="78.625" style="15" customWidth="1"/>
    <col min="2054" max="2054" width="18.625" style="15" customWidth="1"/>
    <col min="2055" max="2055" width="7.75" style="15" customWidth="1"/>
    <col min="2056" max="2307" width="9.125" style="15"/>
    <col min="2308" max="2308" width="8.125" style="15" customWidth="1"/>
    <col min="2309" max="2309" width="78.625" style="15" customWidth="1"/>
    <col min="2310" max="2310" width="18.625" style="15" customWidth="1"/>
    <col min="2311" max="2311" width="7.75" style="15" customWidth="1"/>
    <col min="2312" max="2563" width="9.125" style="15"/>
    <col min="2564" max="2564" width="8.125" style="15" customWidth="1"/>
    <col min="2565" max="2565" width="78.625" style="15" customWidth="1"/>
    <col min="2566" max="2566" width="18.625" style="15" customWidth="1"/>
    <col min="2567" max="2567" width="7.75" style="15" customWidth="1"/>
    <col min="2568" max="2819" width="9.125" style="15"/>
    <col min="2820" max="2820" width="8.125" style="15" customWidth="1"/>
    <col min="2821" max="2821" width="78.625" style="15" customWidth="1"/>
    <col min="2822" max="2822" width="18.625" style="15" customWidth="1"/>
    <col min="2823" max="2823" width="7.75" style="15" customWidth="1"/>
    <col min="2824" max="3075" width="9.125" style="15"/>
    <col min="3076" max="3076" width="8.125" style="15" customWidth="1"/>
    <col min="3077" max="3077" width="78.625" style="15" customWidth="1"/>
    <col min="3078" max="3078" width="18.625" style="15" customWidth="1"/>
    <col min="3079" max="3079" width="7.75" style="15" customWidth="1"/>
    <col min="3080" max="3331" width="9.125" style="15"/>
    <col min="3332" max="3332" width="8.125" style="15" customWidth="1"/>
    <col min="3333" max="3333" width="78.625" style="15" customWidth="1"/>
    <col min="3334" max="3334" width="18.625" style="15" customWidth="1"/>
    <col min="3335" max="3335" width="7.75" style="15" customWidth="1"/>
    <col min="3336" max="3587" width="9.125" style="15"/>
    <col min="3588" max="3588" width="8.125" style="15" customWidth="1"/>
    <col min="3589" max="3589" width="78.625" style="15" customWidth="1"/>
    <col min="3590" max="3590" width="18.625" style="15" customWidth="1"/>
    <col min="3591" max="3591" width="7.75" style="15" customWidth="1"/>
    <col min="3592" max="3843" width="9.125" style="15"/>
    <col min="3844" max="3844" width="8.125" style="15" customWidth="1"/>
    <col min="3845" max="3845" width="78.625" style="15" customWidth="1"/>
    <col min="3846" max="3846" width="18.625" style="15" customWidth="1"/>
    <col min="3847" max="3847" width="7.75" style="15" customWidth="1"/>
    <col min="3848" max="4099" width="9.125" style="15"/>
    <col min="4100" max="4100" width="8.125" style="15" customWidth="1"/>
    <col min="4101" max="4101" width="78.625" style="15" customWidth="1"/>
    <col min="4102" max="4102" width="18.625" style="15" customWidth="1"/>
    <col min="4103" max="4103" width="7.75" style="15" customWidth="1"/>
    <col min="4104" max="4355" width="9.125" style="15"/>
    <col min="4356" max="4356" width="8.125" style="15" customWidth="1"/>
    <col min="4357" max="4357" width="78.625" style="15" customWidth="1"/>
    <col min="4358" max="4358" width="18.625" style="15" customWidth="1"/>
    <col min="4359" max="4359" width="7.75" style="15" customWidth="1"/>
    <col min="4360" max="4611" width="9.125" style="15"/>
    <col min="4612" max="4612" width="8.125" style="15" customWidth="1"/>
    <col min="4613" max="4613" width="78.625" style="15" customWidth="1"/>
    <col min="4614" max="4614" width="18.625" style="15" customWidth="1"/>
    <col min="4615" max="4615" width="7.75" style="15" customWidth="1"/>
    <col min="4616" max="4867" width="9.125" style="15"/>
    <col min="4868" max="4868" width="8.125" style="15" customWidth="1"/>
    <col min="4869" max="4869" width="78.625" style="15" customWidth="1"/>
    <col min="4870" max="4870" width="18.625" style="15" customWidth="1"/>
    <col min="4871" max="4871" width="7.75" style="15" customWidth="1"/>
    <col min="4872" max="5123" width="9.125" style="15"/>
    <col min="5124" max="5124" width="8.125" style="15" customWidth="1"/>
    <col min="5125" max="5125" width="78.625" style="15" customWidth="1"/>
    <col min="5126" max="5126" width="18.625" style="15" customWidth="1"/>
    <col min="5127" max="5127" width="7.75" style="15" customWidth="1"/>
    <col min="5128" max="5379" width="9.125" style="15"/>
    <col min="5380" max="5380" width="8.125" style="15" customWidth="1"/>
    <col min="5381" max="5381" width="78.625" style="15" customWidth="1"/>
    <col min="5382" max="5382" width="18.625" style="15" customWidth="1"/>
    <col min="5383" max="5383" width="7.75" style="15" customWidth="1"/>
    <col min="5384" max="5635" width="9.125" style="15"/>
    <col min="5636" max="5636" width="8.125" style="15" customWidth="1"/>
    <col min="5637" max="5637" width="78.625" style="15" customWidth="1"/>
    <col min="5638" max="5638" width="18.625" style="15" customWidth="1"/>
    <col min="5639" max="5639" width="7.75" style="15" customWidth="1"/>
    <col min="5640" max="5891" width="9.125" style="15"/>
    <col min="5892" max="5892" width="8.125" style="15" customWidth="1"/>
    <col min="5893" max="5893" width="78.625" style="15" customWidth="1"/>
    <col min="5894" max="5894" width="18.625" style="15" customWidth="1"/>
    <col min="5895" max="5895" width="7.75" style="15" customWidth="1"/>
    <col min="5896" max="6147" width="9.125" style="15"/>
    <col min="6148" max="6148" width="8.125" style="15" customWidth="1"/>
    <col min="6149" max="6149" width="78.625" style="15" customWidth="1"/>
    <col min="6150" max="6150" width="18.625" style="15" customWidth="1"/>
    <col min="6151" max="6151" width="7.75" style="15" customWidth="1"/>
    <col min="6152" max="6403" width="9.125" style="15"/>
    <col min="6404" max="6404" width="8.125" style="15" customWidth="1"/>
    <col min="6405" max="6405" width="78.625" style="15" customWidth="1"/>
    <col min="6406" max="6406" width="18.625" style="15" customWidth="1"/>
    <col min="6407" max="6407" width="7.75" style="15" customWidth="1"/>
    <col min="6408" max="6659" width="9.125" style="15"/>
    <col min="6660" max="6660" width="8.125" style="15" customWidth="1"/>
    <col min="6661" max="6661" width="78.625" style="15" customWidth="1"/>
    <col min="6662" max="6662" width="18.625" style="15" customWidth="1"/>
    <col min="6663" max="6663" width="7.75" style="15" customWidth="1"/>
    <col min="6664" max="6915" width="9.125" style="15"/>
    <col min="6916" max="6916" width="8.125" style="15" customWidth="1"/>
    <col min="6917" max="6917" width="78.625" style="15" customWidth="1"/>
    <col min="6918" max="6918" width="18.625" style="15" customWidth="1"/>
    <col min="6919" max="6919" width="7.75" style="15" customWidth="1"/>
    <col min="6920" max="7171" width="9.125" style="15"/>
    <col min="7172" max="7172" width="8.125" style="15" customWidth="1"/>
    <col min="7173" max="7173" width="78.625" style="15" customWidth="1"/>
    <col min="7174" max="7174" width="18.625" style="15" customWidth="1"/>
    <col min="7175" max="7175" width="7.75" style="15" customWidth="1"/>
    <col min="7176" max="7427" width="9.125" style="15"/>
    <col min="7428" max="7428" width="8.125" style="15" customWidth="1"/>
    <col min="7429" max="7429" width="78.625" style="15" customWidth="1"/>
    <col min="7430" max="7430" width="18.625" style="15" customWidth="1"/>
    <col min="7431" max="7431" width="7.75" style="15" customWidth="1"/>
    <col min="7432" max="7683" width="9.125" style="15"/>
    <col min="7684" max="7684" width="8.125" style="15" customWidth="1"/>
    <col min="7685" max="7685" width="78.625" style="15" customWidth="1"/>
    <col min="7686" max="7686" width="18.625" style="15" customWidth="1"/>
    <col min="7687" max="7687" width="7.75" style="15" customWidth="1"/>
    <col min="7688" max="7939" width="9.125" style="15"/>
    <col min="7940" max="7940" width="8.125" style="15" customWidth="1"/>
    <col min="7941" max="7941" width="78.625" style="15" customWidth="1"/>
    <col min="7942" max="7942" width="18.625" style="15" customWidth="1"/>
    <col min="7943" max="7943" width="7.75" style="15" customWidth="1"/>
    <col min="7944" max="8195" width="9.125" style="15"/>
    <col min="8196" max="8196" width="8.125" style="15" customWidth="1"/>
    <col min="8197" max="8197" width="78.625" style="15" customWidth="1"/>
    <col min="8198" max="8198" width="18.625" style="15" customWidth="1"/>
    <col min="8199" max="8199" width="7.75" style="15" customWidth="1"/>
    <col min="8200" max="8451" width="9.125" style="15"/>
    <col min="8452" max="8452" width="8.125" style="15" customWidth="1"/>
    <col min="8453" max="8453" width="78.625" style="15" customWidth="1"/>
    <col min="8454" max="8454" width="18.625" style="15" customWidth="1"/>
    <col min="8455" max="8455" width="7.75" style="15" customWidth="1"/>
    <col min="8456" max="8707" width="9.125" style="15"/>
    <col min="8708" max="8708" width="8.125" style="15" customWidth="1"/>
    <col min="8709" max="8709" width="78.625" style="15" customWidth="1"/>
    <col min="8710" max="8710" width="18.625" style="15" customWidth="1"/>
    <col min="8711" max="8711" width="7.75" style="15" customWidth="1"/>
    <col min="8712" max="8963" width="9.125" style="15"/>
    <col min="8964" max="8964" width="8.125" style="15" customWidth="1"/>
    <col min="8965" max="8965" width="78.625" style="15" customWidth="1"/>
    <col min="8966" max="8966" width="18.625" style="15" customWidth="1"/>
    <col min="8967" max="8967" width="7.75" style="15" customWidth="1"/>
    <col min="8968" max="9219" width="9.125" style="15"/>
    <col min="9220" max="9220" width="8.125" style="15" customWidth="1"/>
    <col min="9221" max="9221" width="78.625" style="15" customWidth="1"/>
    <col min="9222" max="9222" width="18.625" style="15" customWidth="1"/>
    <col min="9223" max="9223" width="7.75" style="15" customWidth="1"/>
    <col min="9224" max="9475" width="9.125" style="15"/>
    <col min="9476" max="9476" width="8.125" style="15" customWidth="1"/>
    <col min="9477" max="9477" width="78.625" style="15" customWidth="1"/>
    <col min="9478" max="9478" width="18.625" style="15" customWidth="1"/>
    <col min="9479" max="9479" width="7.75" style="15" customWidth="1"/>
    <col min="9480" max="9731" width="9.125" style="15"/>
    <col min="9732" max="9732" width="8.125" style="15" customWidth="1"/>
    <col min="9733" max="9733" width="78.625" style="15" customWidth="1"/>
    <col min="9734" max="9734" width="18.625" style="15" customWidth="1"/>
    <col min="9735" max="9735" width="7.75" style="15" customWidth="1"/>
    <col min="9736" max="9987" width="9.125" style="15"/>
    <col min="9988" max="9988" width="8.125" style="15" customWidth="1"/>
    <col min="9989" max="9989" width="78.625" style="15" customWidth="1"/>
    <col min="9990" max="9990" width="18.62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625" style="15" customWidth="1"/>
    <col min="10246" max="10246" width="18.62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625" style="15" customWidth="1"/>
    <col min="10502" max="10502" width="18.62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625" style="15" customWidth="1"/>
    <col min="10758" max="10758" width="18.62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625" style="15" customWidth="1"/>
    <col min="11014" max="11014" width="18.62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625" style="15" customWidth="1"/>
    <col min="11270" max="11270" width="18.62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625" style="15" customWidth="1"/>
    <col min="11526" max="11526" width="18.62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625" style="15" customWidth="1"/>
    <col min="11782" max="11782" width="18.62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625" style="15" customWidth="1"/>
    <col min="12038" max="12038" width="18.62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625" style="15" customWidth="1"/>
    <col min="12294" max="12294" width="18.62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625" style="15" customWidth="1"/>
    <col min="12550" max="12550" width="18.62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625" style="15" customWidth="1"/>
    <col min="12806" max="12806" width="18.62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625" style="15" customWidth="1"/>
    <col min="13062" max="13062" width="18.62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625" style="15" customWidth="1"/>
    <col min="13318" max="13318" width="18.62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625" style="15" customWidth="1"/>
    <col min="13574" max="13574" width="18.62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625" style="15" customWidth="1"/>
    <col min="13830" max="13830" width="18.62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625" style="15" customWidth="1"/>
    <col min="14086" max="14086" width="18.62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625" style="15" customWidth="1"/>
    <col min="14342" max="14342" width="18.62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625" style="15" customWidth="1"/>
    <col min="14598" max="14598" width="18.62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625" style="15" customWidth="1"/>
    <col min="14854" max="14854" width="18.62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625" style="15" customWidth="1"/>
    <col min="15110" max="15110" width="18.62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625" style="15" customWidth="1"/>
    <col min="15366" max="15366" width="18.62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625" style="15" customWidth="1"/>
    <col min="15622" max="15622" width="18.62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625" style="15" customWidth="1"/>
    <col min="15878" max="15878" width="18.62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625" style="15" customWidth="1"/>
    <col min="16134" max="16134" width="18.625" style="15" customWidth="1"/>
    <col min="16135" max="16135" width="7.75" style="15" customWidth="1"/>
    <col min="16136" max="16384" width="9.125" style="15"/>
  </cols>
  <sheetData>
    <row r="1" spans="1:6" ht="15.95" customHeight="1" x14ac:dyDescent="0.25">
      <c r="A1" s="485" t="s">
        <v>74</v>
      </c>
      <c r="B1" s="485"/>
      <c r="C1" s="485"/>
      <c r="D1" s="485"/>
      <c r="E1" s="485"/>
      <c r="F1" s="485"/>
    </row>
    <row r="2" spans="1:6" ht="15.95" customHeight="1" thickBot="1" x14ac:dyDescent="0.3">
      <c r="A2" s="482" t="s">
        <v>75</v>
      </c>
      <c r="B2" s="482"/>
      <c r="C2" s="16"/>
      <c r="D2" s="16"/>
      <c r="E2" s="16"/>
      <c r="F2" s="16" t="s">
        <v>298</v>
      </c>
    </row>
    <row r="3" spans="1:6" ht="38.1" customHeight="1" thickBot="1" x14ac:dyDescent="0.3">
      <c r="A3" s="17" t="s">
        <v>76</v>
      </c>
      <c r="B3" s="18" t="s">
        <v>77</v>
      </c>
      <c r="C3" s="19" t="s">
        <v>295</v>
      </c>
      <c r="D3" s="19" t="s">
        <v>290</v>
      </c>
      <c r="E3" s="19" t="s">
        <v>296</v>
      </c>
      <c r="F3" s="19" t="s">
        <v>297</v>
      </c>
    </row>
    <row r="4" spans="1:6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 x14ac:dyDescent="0.25">
      <c r="A5" s="24" t="s">
        <v>1</v>
      </c>
      <c r="B5" s="25" t="s">
        <v>294</v>
      </c>
      <c r="C5" s="11"/>
      <c r="D5" s="11"/>
      <c r="E5" s="11"/>
      <c r="F5" s="11"/>
    </row>
    <row r="6" spans="1:6" s="26" customFormat="1" ht="12" customHeight="1" thickBot="1" x14ac:dyDescent="0.25">
      <c r="A6" s="24" t="s">
        <v>6</v>
      </c>
      <c r="B6" s="35" t="s">
        <v>78</v>
      </c>
      <c r="C6" s="11">
        <f>+C7+C8+C9+C10+C11</f>
        <v>106815000</v>
      </c>
      <c r="D6" s="11">
        <f>+D7+D8+D9+D10+D11</f>
        <v>131821160</v>
      </c>
      <c r="E6" s="11">
        <f>+E7+E8+E9+E10+E11</f>
        <v>136847953</v>
      </c>
      <c r="F6" s="149">
        <f>E6/D6*100</f>
        <v>103.81334301716052</v>
      </c>
    </row>
    <row r="7" spans="1:6" s="26" customFormat="1" ht="12" customHeight="1" x14ac:dyDescent="0.2">
      <c r="A7" s="27" t="s">
        <v>7</v>
      </c>
      <c r="B7" s="28" t="s">
        <v>8</v>
      </c>
      <c r="C7" s="29">
        <f>'1.2.sz.mell.'!C7+'1.3.sz.mell.'!C7+'1.4.sz.mell.'!C7</f>
        <v>0</v>
      </c>
      <c r="D7" s="29">
        <f>'1.2.sz.mell.'!D7+'1.3.sz.mell.'!D7+'1.4.sz.mell.'!D7</f>
        <v>0</v>
      </c>
      <c r="E7" s="29">
        <f>'1.2.sz.mell.'!E7+'1.3.sz.mell.'!E7+'1.4.sz.mell.'!E7</f>
        <v>0</v>
      </c>
      <c r="F7" s="150"/>
    </row>
    <row r="8" spans="1:6" s="26" customFormat="1" ht="12" customHeight="1" x14ac:dyDescent="0.2">
      <c r="A8" s="30" t="s">
        <v>9</v>
      </c>
      <c r="B8" s="31" t="s">
        <v>79</v>
      </c>
      <c r="C8" s="32">
        <f>'1.2.sz.mell.'!C8+'1.3.sz.mell.'!C8+'1.4.sz.mell.'!C8</f>
        <v>0</v>
      </c>
      <c r="D8" s="32">
        <f>'1.2.sz.mell.'!D8+'1.3.sz.mell.'!D8+'1.4.sz.mell.'!D8</f>
        <v>0</v>
      </c>
      <c r="E8" s="32">
        <f>'1.2.sz.mell.'!E8+'1.3.sz.mell.'!E8+'1.4.sz.mell.'!E8</f>
        <v>0</v>
      </c>
      <c r="F8" s="147"/>
    </row>
    <row r="9" spans="1:6" s="26" customFormat="1" ht="12" customHeight="1" x14ac:dyDescent="0.2">
      <c r="A9" s="30" t="s">
        <v>10</v>
      </c>
      <c r="B9" s="31" t="s">
        <v>80</v>
      </c>
      <c r="C9" s="32">
        <f>'1.2.sz.mell.'!C9+'1.3.sz.mell.'!C9+'1.4.sz.mell.'!C9</f>
        <v>0</v>
      </c>
      <c r="D9" s="32">
        <f>'1.2.sz.mell.'!D9+'1.3.sz.mell.'!D9+'1.4.sz.mell.'!D9</f>
        <v>0</v>
      </c>
      <c r="E9" s="32">
        <f>'1.2.sz.mell.'!E9+'1.3.sz.mell.'!E9+'1.4.sz.mell.'!E9</f>
        <v>0</v>
      </c>
      <c r="F9" s="147"/>
    </row>
    <row r="10" spans="1:6" s="26" customFormat="1" ht="12" customHeight="1" x14ac:dyDescent="0.2">
      <c r="A10" s="30" t="s">
        <v>11</v>
      </c>
      <c r="B10" s="31" t="s">
        <v>81</v>
      </c>
      <c r="C10" s="32">
        <f>'1.2.sz.mell.'!C10+'1.3.sz.mell.'!C10+'1.4.sz.mell.'!C10</f>
        <v>0</v>
      </c>
      <c r="D10" s="32">
        <f>'1.2.sz.mell.'!D10+'1.3.sz.mell.'!D10+'1.4.sz.mell.'!D10</f>
        <v>0</v>
      </c>
      <c r="E10" s="32">
        <f>'1.2.sz.mell.'!E10+'1.3.sz.mell.'!E10+'1.4.sz.mell.'!E10</f>
        <v>0</v>
      </c>
      <c r="F10" s="147"/>
    </row>
    <row r="11" spans="1:6" s="26" customFormat="1" ht="12" customHeight="1" x14ac:dyDescent="0.2">
      <c r="A11" s="30" t="s">
        <v>82</v>
      </c>
      <c r="B11" s="31" t="s">
        <v>83</v>
      </c>
      <c r="C11" s="32">
        <f>'1.2.sz.mell.'!C11+'1.3.sz.mell.'!C11+'1.4.sz.mell.'!C11</f>
        <v>106815000</v>
      </c>
      <c r="D11" s="32">
        <f>'1.2.sz.mell.'!D11+'1.3.sz.mell.'!D11+'1.4.sz.mell.'!D11</f>
        <v>131821160</v>
      </c>
      <c r="E11" s="32">
        <f>'1.2.sz.mell.'!E11+'1.3.sz.mell.'!E11+'1.4.sz.mell.'!E11</f>
        <v>136847953</v>
      </c>
      <c r="F11" s="147">
        <f>E11/D11*100</f>
        <v>103.81334301716052</v>
      </c>
    </row>
    <row r="12" spans="1:6" s="26" customFormat="1" ht="12" customHeight="1" thickBot="1" x14ac:dyDescent="0.25">
      <c r="A12" s="33" t="s">
        <v>84</v>
      </c>
      <c r="B12" s="34" t="s">
        <v>85</v>
      </c>
      <c r="C12" s="36">
        <f>'1.2.sz.mell.'!C12+'1.3.sz.mell.'!C12+'1.4.sz.mell.'!C12</f>
        <v>0</v>
      </c>
      <c r="D12" s="36">
        <f>'1.2.sz.mell.'!D12+'1.3.sz.mell.'!D12+'1.4.sz.mell.'!D12</f>
        <v>0</v>
      </c>
      <c r="E12" s="36">
        <f>'1.2.sz.mell.'!E12+'1.3.sz.mell.'!E12+'1.4.sz.mell.'!E12</f>
        <v>0</v>
      </c>
      <c r="F12" s="148"/>
    </row>
    <row r="13" spans="1:6" s="26" customFormat="1" ht="12" customHeight="1" thickBot="1" x14ac:dyDescent="0.25">
      <c r="A13" s="24" t="s">
        <v>12</v>
      </c>
      <c r="B13" s="25" t="s">
        <v>86</v>
      </c>
      <c r="C13" s="11">
        <f>+C14+C15+C16+C17+C18</f>
        <v>0</v>
      </c>
      <c r="D13" s="11">
        <f>+D14+D15+D16+D17+D18</f>
        <v>0</v>
      </c>
      <c r="E13" s="11">
        <f>+E14+E15+E16+E17+E18</f>
        <v>0</v>
      </c>
      <c r="F13" s="149"/>
    </row>
    <row r="14" spans="1:6" s="26" customFormat="1" ht="12" customHeight="1" x14ac:dyDescent="0.2">
      <c r="A14" s="27" t="s">
        <v>87</v>
      </c>
      <c r="B14" s="28" t="s">
        <v>88</v>
      </c>
      <c r="C14" s="29">
        <f>'1.2.sz.mell.'!C14+'1.3.sz.mell.'!C14+'1.4.sz.mell.'!C14</f>
        <v>0</v>
      </c>
      <c r="D14" s="29">
        <f>'1.2.sz.mell.'!D14+'1.3.sz.mell.'!D14+'1.4.sz.mell.'!D14</f>
        <v>0</v>
      </c>
      <c r="E14" s="29">
        <f>'1.2.sz.mell.'!E14+'1.3.sz.mell.'!E14+'1.4.sz.mell.'!E14</f>
        <v>0</v>
      </c>
      <c r="F14" s="150"/>
    </row>
    <row r="15" spans="1:6" s="26" customFormat="1" ht="12" customHeight="1" x14ac:dyDescent="0.2">
      <c r="A15" s="30" t="s">
        <v>89</v>
      </c>
      <c r="B15" s="31" t="s">
        <v>90</v>
      </c>
      <c r="C15" s="32">
        <f>'1.2.sz.mell.'!C15+'1.3.sz.mell.'!C15+'1.4.sz.mell.'!C15</f>
        <v>0</v>
      </c>
      <c r="D15" s="32">
        <f>'1.2.sz.mell.'!D15+'1.3.sz.mell.'!D15+'1.4.sz.mell.'!D15</f>
        <v>0</v>
      </c>
      <c r="E15" s="32">
        <f>'1.2.sz.mell.'!E15+'1.3.sz.mell.'!E15+'1.4.sz.mell.'!E15</f>
        <v>0</v>
      </c>
      <c r="F15" s="147"/>
    </row>
    <row r="16" spans="1:6" s="26" customFormat="1" ht="12" customHeight="1" x14ac:dyDescent="0.2">
      <c r="A16" s="30" t="s">
        <v>91</v>
      </c>
      <c r="B16" s="31" t="s">
        <v>92</v>
      </c>
      <c r="C16" s="32">
        <f>'1.2.sz.mell.'!C16+'1.3.sz.mell.'!C16+'1.4.sz.mell.'!C16</f>
        <v>0</v>
      </c>
      <c r="D16" s="32">
        <f>'1.2.sz.mell.'!D16+'1.3.sz.mell.'!D16+'1.4.sz.mell.'!D16</f>
        <v>0</v>
      </c>
      <c r="E16" s="32">
        <f>'1.2.sz.mell.'!E16+'1.3.sz.mell.'!E16+'1.4.sz.mell.'!E16</f>
        <v>0</v>
      </c>
      <c r="F16" s="147"/>
    </row>
    <row r="17" spans="1:6" s="26" customFormat="1" ht="12" customHeight="1" x14ac:dyDescent="0.2">
      <c r="A17" s="30" t="s">
        <v>93</v>
      </c>
      <c r="B17" s="31" t="s">
        <v>94</v>
      </c>
      <c r="C17" s="32">
        <f>'1.2.sz.mell.'!C17+'1.3.sz.mell.'!C17+'1.4.sz.mell.'!C17</f>
        <v>0</v>
      </c>
      <c r="D17" s="32">
        <f>'1.2.sz.mell.'!D17+'1.3.sz.mell.'!D17+'1.4.sz.mell.'!D17</f>
        <v>0</v>
      </c>
      <c r="E17" s="32">
        <f>'1.2.sz.mell.'!E17+'1.3.sz.mell.'!E17+'1.4.sz.mell.'!E17</f>
        <v>0</v>
      </c>
      <c r="F17" s="147"/>
    </row>
    <row r="18" spans="1:6" s="26" customFormat="1" ht="12" customHeight="1" x14ac:dyDescent="0.2">
      <c r="A18" s="30" t="s">
        <v>95</v>
      </c>
      <c r="B18" s="31" t="s">
        <v>96</v>
      </c>
      <c r="C18" s="32">
        <f>'1.2.sz.mell.'!C18+'1.3.sz.mell.'!C18+'1.4.sz.mell.'!C18</f>
        <v>0</v>
      </c>
      <c r="D18" s="32">
        <f>'1.2.sz.mell.'!D18+'1.3.sz.mell.'!D18+'1.4.sz.mell.'!D18</f>
        <v>0</v>
      </c>
      <c r="E18" s="32">
        <f>'1.2.sz.mell.'!E18+'1.3.sz.mell.'!E18+'1.4.sz.mell.'!E18</f>
        <v>0</v>
      </c>
      <c r="F18" s="147"/>
    </row>
    <row r="19" spans="1:6" s="26" customFormat="1" ht="12" customHeight="1" thickBot="1" x14ac:dyDescent="0.25">
      <c r="A19" s="33" t="s">
        <v>97</v>
      </c>
      <c r="B19" s="34" t="s">
        <v>98</v>
      </c>
      <c r="C19" s="36">
        <f>'1.2.sz.mell.'!C19+'1.3.sz.mell.'!C19+'1.4.sz.mell.'!C19</f>
        <v>0</v>
      </c>
      <c r="D19" s="36">
        <f>'1.2.sz.mell.'!D19+'1.3.sz.mell.'!D19+'1.4.sz.mell.'!D19</f>
        <v>0</v>
      </c>
      <c r="E19" s="36">
        <f>'1.2.sz.mell.'!E19+'1.3.sz.mell.'!E19+'1.4.sz.mell.'!E19</f>
        <v>0</v>
      </c>
      <c r="F19" s="148"/>
    </row>
    <row r="20" spans="1:6" s="26" customFormat="1" ht="12" customHeight="1" thickBot="1" x14ac:dyDescent="0.25">
      <c r="A20" s="24" t="s">
        <v>99</v>
      </c>
      <c r="B20" s="25" t="s">
        <v>13</v>
      </c>
      <c r="C20" s="14">
        <f>+C21+C24+C25+C26</f>
        <v>0</v>
      </c>
      <c r="D20" s="14">
        <f>+D21+D24+D25+D26</f>
        <v>0</v>
      </c>
      <c r="E20" s="14">
        <f>+E21+E24+E25+E26</f>
        <v>0</v>
      </c>
      <c r="F20" s="152"/>
    </row>
    <row r="21" spans="1:6" s="26" customFormat="1" ht="12" hidden="1" customHeight="1" x14ac:dyDescent="0.2">
      <c r="A21" s="27" t="s">
        <v>15</v>
      </c>
      <c r="B21" s="28" t="s">
        <v>100</v>
      </c>
      <c r="C21" s="37">
        <f>'1.2.sz.mell.'!C21+'1.3.sz.mell.'!C21+'1.4.sz.mell.'!C21</f>
        <v>0</v>
      </c>
      <c r="D21" s="37">
        <f>'1.2.sz.mell.'!H21+'1.3.sz.mell.'!H21+'1.4.sz.mell.'!H21</f>
        <v>0</v>
      </c>
      <c r="E21" s="37">
        <f>'1.2.sz.mell.'!I21+'1.3.sz.mell.'!I21+'1.4.sz.mell.'!I21</f>
        <v>0</v>
      </c>
      <c r="F21" s="156" t="e">
        <f t="shared" ref="F21:F27" si="0">E21/D21*100</f>
        <v>#DIV/0!</v>
      </c>
    </row>
    <row r="22" spans="1:6" s="26" customFormat="1" ht="12" hidden="1" customHeight="1" x14ac:dyDescent="0.2">
      <c r="A22" s="30" t="s">
        <v>101</v>
      </c>
      <c r="B22" s="31" t="s">
        <v>102</v>
      </c>
      <c r="C22" s="32">
        <f>'1.2.sz.mell.'!C22+'1.3.sz.mell.'!C22+'1.4.sz.mell.'!C22</f>
        <v>0</v>
      </c>
      <c r="D22" s="32">
        <f>'1.2.sz.mell.'!H22+'1.3.sz.mell.'!H22+'1.4.sz.mell.'!H22</f>
        <v>0</v>
      </c>
      <c r="E22" s="32">
        <f>'1.2.sz.mell.'!I22+'1.3.sz.mell.'!I22+'1.4.sz.mell.'!I22</f>
        <v>0</v>
      </c>
      <c r="F22" s="147" t="e">
        <f t="shared" si="0"/>
        <v>#DIV/0!</v>
      </c>
    </row>
    <row r="23" spans="1:6" s="26" customFormat="1" ht="12" hidden="1" customHeight="1" x14ac:dyDescent="0.2">
      <c r="A23" s="30" t="s">
        <v>103</v>
      </c>
      <c r="B23" s="31" t="s">
        <v>104</v>
      </c>
      <c r="C23" s="32">
        <f>'1.2.sz.mell.'!C23+'1.3.sz.mell.'!C23+'1.4.sz.mell.'!C23</f>
        <v>0</v>
      </c>
      <c r="D23" s="32">
        <f>'1.2.sz.mell.'!H23+'1.3.sz.mell.'!H23+'1.4.sz.mell.'!H23</f>
        <v>0</v>
      </c>
      <c r="E23" s="32">
        <f>'1.2.sz.mell.'!I23+'1.3.sz.mell.'!I23+'1.4.sz.mell.'!I23</f>
        <v>0</v>
      </c>
      <c r="F23" s="147" t="e">
        <f t="shared" si="0"/>
        <v>#DIV/0!</v>
      </c>
    </row>
    <row r="24" spans="1:6" s="26" customFormat="1" ht="12" hidden="1" customHeight="1" x14ac:dyDescent="0.2">
      <c r="A24" s="30" t="s">
        <v>16</v>
      </c>
      <c r="B24" s="31" t="s">
        <v>105</v>
      </c>
      <c r="C24" s="32">
        <f>'1.2.sz.mell.'!C24+'1.3.sz.mell.'!C24+'1.4.sz.mell.'!C24</f>
        <v>0</v>
      </c>
      <c r="D24" s="32">
        <f>'1.2.sz.mell.'!H24+'1.3.sz.mell.'!H24+'1.4.sz.mell.'!H24</f>
        <v>0</v>
      </c>
      <c r="E24" s="32">
        <f>'1.2.sz.mell.'!I24+'1.3.sz.mell.'!I24+'1.4.sz.mell.'!I24</f>
        <v>0</v>
      </c>
      <c r="F24" s="147" t="e">
        <f t="shared" si="0"/>
        <v>#DIV/0!</v>
      </c>
    </row>
    <row r="25" spans="1:6" s="26" customFormat="1" ht="12" hidden="1" customHeight="1" x14ac:dyDescent="0.2">
      <c r="A25" s="30" t="s">
        <v>17</v>
      </c>
      <c r="B25" s="31" t="s">
        <v>106</v>
      </c>
      <c r="C25" s="32">
        <f>'1.2.sz.mell.'!C25+'1.3.sz.mell.'!C25+'1.4.sz.mell.'!C25</f>
        <v>0</v>
      </c>
      <c r="D25" s="32">
        <f>'1.2.sz.mell.'!H25+'1.3.sz.mell.'!H25+'1.4.sz.mell.'!H25</f>
        <v>0</v>
      </c>
      <c r="E25" s="32">
        <f>'1.2.sz.mell.'!I25+'1.3.sz.mell.'!I25+'1.4.sz.mell.'!I25</f>
        <v>0</v>
      </c>
      <c r="F25" s="147" t="e">
        <f t="shared" si="0"/>
        <v>#DIV/0!</v>
      </c>
    </row>
    <row r="26" spans="1:6" s="26" customFormat="1" ht="12" hidden="1" customHeight="1" thickBot="1" x14ac:dyDescent="0.25">
      <c r="A26" s="33" t="s">
        <v>107</v>
      </c>
      <c r="B26" s="34" t="s">
        <v>108</v>
      </c>
      <c r="C26" s="36">
        <f>'1.2.sz.mell.'!C26+'1.3.sz.mell.'!C26+'1.4.sz.mell.'!C26</f>
        <v>0</v>
      </c>
      <c r="D26" s="36">
        <f>'1.2.sz.mell.'!H26+'1.3.sz.mell.'!H26+'1.4.sz.mell.'!H26</f>
        <v>0</v>
      </c>
      <c r="E26" s="36">
        <f>'1.2.sz.mell.'!I26+'1.3.sz.mell.'!I26+'1.4.sz.mell.'!I26</f>
        <v>0</v>
      </c>
      <c r="F26" s="148" t="e">
        <f t="shared" si="0"/>
        <v>#DIV/0!</v>
      </c>
    </row>
    <row r="27" spans="1:6" s="26" customFormat="1" ht="12" customHeight="1" thickBot="1" x14ac:dyDescent="0.25">
      <c r="A27" s="24" t="s">
        <v>18</v>
      </c>
      <c r="B27" s="25" t="s">
        <v>109</v>
      </c>
      <c r="C27" s="11">
        <f>SUM(C28:C37)</f>
        <v>86880298</v>
      </c>
      <c r="D27" s="11">
        <f>SUM(D28:D37)</f>
        <v>86853298</v>
      </c>
      <c r="E27" s="11">
        <f>SUM(E28:E37)</f>
        <v>86959421</v>
      </c>
      <c r="F27" s="149">
        <f t="shared" si="0"/>
        <v>100.12218649428833</v>
      </c>
    </row>
    <row r="28" spans="1:6" s="26" customFormat="1" ht="12" customHeight="1" x14ac:dyDescent="0.2">
      <c r="A28" s="27" t="s">
        <v>19</v>
      </c>
      <c r="B28" s="28" t="s">
        <v>110</v>
      </c>
      <c r="C28" s="29">
        <f>'1.2.sz.mell.'!C28+'1.3.sz.mell.'!C28+'1.4.sz.mell.'!C28</f>
        <v>0</v>
      </c>
      <c r="D28" s="29">
        <f>'1.2.sz.mell.'!D28+'1.3.sz.mell.'!D28+'1.4.sz.mell.'!D28</f>
        <v>0</v>
      </c>
      <c r="E28" s="29">
        <f>'1.2.sz.mell.'!E28+'1.3.sz.mell.'!E28+'1.4.sz.mell.'!E28</f>
        <v>26186</v>
      </c>
      <c r="F28" s="150"/>
    </row>
    <row r="29" spans="1:6" s="26" customFormat="1" ht="12" customHeight="1" x14ac:dyDescent="0.2">
      <c r="A29" s="30" t="s">
        <v>21</v>
      </c>
      <c r="B29" s="31" t="s">
        <v>111</v>
      </c>
      <c r="C29" s="32">
        <f>'1.2.sz.mell.'!C29+'1.3.sz.mell.'!C29+'1.4.sz.mell.'!C29</f>
        <v>86880298</v>
      </c>
      <c r="D29" s="32">
        <f>'1.2.sz.mell.'!D29+'1.3.sz.mell.'!D29+'1.4.sz.mell.'!D29</f>
        <v>44552298</v>
      </c>
      <c r="E29" s="32">
        <f>'1.2.sz.mell.'!E29+'1.3.sz.mell.'!E29+'1.4.sz.mell.'!E29</f>
        <v>44637916</v>
      </c>
      <c r="F29" s="147">
        <f>E29/D29*100</f>
        <v>100.19217415002926</v>
      </c>
    </row>
    <row r="30" spans="1:6" s="26" customFormat="1" ht="12" customHeight="1" x14ac:dyDescent="0.2">
      <c r="A30" s="30" t="s">
        <v>23</v>
      </c>
      <c r="B30" s="31" t="s">
        <v>112</v>
      </c>
      <c r="C30" s="32">
        <f>'1.2.sz.mell.'!C30+'1.3.sz.mell.'!C30+'1.4.sz.mell.'!C30</f>
        <v>0</v>
      </c>
      <c r="D30" s="32">
        <f>'1.2.sz.mell.'!D30+'1.3.sz.mell.'!D30+'1.4.sz.mell.'!D30</f>
        <v>180000</v>
      </c>
      <c r="E30" s="32">
        <f>'1.2.sz.mell.'!E30+'1.3.sz.mell.'!E30+'1.4.sz.mell.'!E30</f>
        <v>119040</v>
      </c>
      <c r="F30" s="147">
        <f>E30/D30*100</f>
        <v>66.133333333333326</v>
      </c>
    </row>
    <row r="31" spans="1:6" s="26" customFormat="1" ht="12" customHeight="1" x14ac:dyDescent="0.2">
      <c r="A31" s="30" t="s">
        <v>113</v>
      </c>
      <c r="B31" s="31" t="s">
        <v>114</v>
      </c>
      <c r="C31" s="32">
        <f>'1.2.sz.mell.'!C31+'1.3.sz.mell.'!C31+'1.4.sz.mell.'!C31</f>
        <v>0</v>
      </c>
      <c r="D31" s="32">
        <f>'1.2.sz.mell.'!D31+'1.3.sz.mell.'!D31+'1.4.sz.mell.'!D31</f>
        <v>0</v>
      </c>
      <c r="E31" s="32">
        <f>'1.2.sz.mell.'!E31+'1.3.sz.mell.'!E31+'1.4.sz.mell.'!E31</f>
        <v>0</v>
      </c>
      <c r="F31" s="147"/>
    </row>
    <row r="32" spans="1:6" s="26" customFormat="1" ht="12" customHeight="1" x14ac:dyDescent="0.2">
      <c r="A32" s="30" t="s">
        <v>115</v>
      </c>
      <c r="B32" s="31" t="s">
        <v>116</v>
      </c>
      <c r="C32" s="32">
        <f>'1.2.sz.mell.'!C32+'1.3.sz.mell.'!C32+'1.4.sz.mell.'!C32</f>
        <v>0</v>
      </c>
      <c r="D32" s="32">
        <f>'1.2.sz.mell.'!D32+'1.3.sz.mell.'!D32+'1.4.sz.mell.'!D32</f>
        <v>38136000</v>
      </c>
      <c r="E32" s="32">
        <f>'1.2.sz.mell.'!E32+'1.3.sz.mell.'!E32+'1.4.sz.mell.'!E32</f>
        <v>38440754</v>
      </c>
      <c r="F32" s="147">
        <f>E32/D32*100</f>
        <v>100.79912418711979</v>
      </c>
    </row>
    <row r="33" spans="1:6" s="26" customFormat="1" ht="12" customHeight="1" x14ac:dyDescent="0.2">
      <c r="A33" s="30" t="s">
        <v>117</v>
      </c>
      <c r="B33" s="31" t="s">
        <v>118</v>
      </c>
      <c r="C33" s="32">
        <f>'1.2.sz.mell.'!C33+'1.3.sz.mell.'!C33+'1.4.sz.mell.'!C33</f>
        <v>0</v>
      </c>
      <c r="D33" s="32">
        <f>'1.2.sz.mell.'!D33+'1.3.sz.mell.'!D33+'1.4.sz.mell.'!D33</f>
        <v>3449000</v>
      </c>
      <c r="E33" s="32">
        <f>'1.2.sz.mell.'!E33+'1.3.sz.mell.'!E33+'1.4.sz.mell.'!E33</f>
        <v>3172658</v>
      </c>
      <c r="F33" s="147">
        <f>E33/D33*100</f>
        <v>91.987764569440429</v>
      </c>
    </row>
    <row r="34" spans="1:6" s="26" customFormat="1" ht="12" customHeight="1" x14ac:dyDescent="0.2">
      <c r="A34" s="30" t="s">
        <v>119</v>
      </c>
      <c r="B34" s="31" t="s">
        <v>120</v>
      </c>
      <c r="C34" s="32">
        <f>'1.2.sz.mell.'!C34+'1.3.sz.mell.'!C34+'1.4.sz.mell.'!C34</f>
        <v>0</v>
      </c>
      <c r="D34" s="32">
        <f>'1.2.sz.mell.'!D34+'1.3.sz.mell.'!D34+'1.4.sz.mell.'!D34</f>
        <v>0</v>
      </c>
      <c r="E34" s="32">
        <f>'1.2.sz.mell.'!E34+'1.3.sz.mell.'!E34+'1.4.sz.mell.'!E34</f>
        <v>0</v>
      </c>
      <c r="F34" s="147"/>
    </row>
    <row r="35" spans="1:6" s="26" customFormat="1" ht="12" customHeight="1" x14ac:dyDescent="0.2">
      <c r="A35" s="30" t="s">
        <v>121</v>
      </c>
      <c r="B35" s="31" t="s">
        <v>122</v>
      </c>
      <c r="C35" s="32">
        <f>'1.2.sz.mell.'!C35+'1.3.sz.mell.'!C35+'1.4.sz.mell.'!C35</f>
        <v>0</v>
      </c>
      <c r="D35" s="32">
        <f>'1.2.sz.mell.'!D35+'1.3.sz.mell.'!D35+'1.4.sz.mell.'!D35</f>
        <v>0</v>
      </c>
      <c r="E35" s="32">
        <f>'1.2.sz.mell.'!E35+'1.3.sz.mell.'!E35+'1.4.sz.mell.'!E35</f>
        <v>17276</v>
      </c>
      <c r="F35" s="147"/>
    </row>
    <row r="36" spans="1:6" s="26" customFormat="1" ht="12" customHeight="1" x14ac:dyDescent="0.2">
      <c r="A36" s="30" t="s">
        <v>123</v>
      </c>
      <c r="B36" s="31" t="s">
        <v>124</v>
      </c>
      <c r="C36" s="38">
        <f>'1.2.sz.mell.'!C36+'1.3.sz.mell.'!C36+'1.4.sz.mell.'!C36</f>
        <v>0</v>
      </c>
      <c r="D36" s="38">
        <f>'1.2.sz.mell.'!D36+'1.3.sz.mell.'!D36+'1.4.sz.mell.'!D36</f>
        <v>0</v>
      </c>
      <c r="E36" s="38">
        <f>'1.2.sz.mell.'!E36+'1.3.sz.mell.'!E36+'1.4.sz.mell.'!E36</f>
        <v>0</v>
      </c>
      <c r="F36" s="157"/>
    </row>
    <row r="37" spans="1:6" s="26" customFormat="1" ht="12" customHeight="1" thickBot="1" x14ac:dyDescent="0.25">
      <c r="A37" s="33" t="s">
        <v>125</v>
      </c>
      <c r="B37" s="34" t="s">
        <v>126</v>
      </c>
      <c r="C37" s="39">
        <f>'1.2.sz.mell.'!C37+'1.3.sz.mell.'!C37+'1.4.sz.mell.'!C37</f>
        <v>0</v>
      </c>
      <c r="D37" s="39">
        <f>'1.2.sz.mell.'!D37+'1.3.sz.mell.'!D37+'1.4.sz.mell.'!D37</f>
        <v>536000</v>
      </c>
      <c r="E37" s="39">
        <f>'1.2.sz.mell.'!E37+'1.3.sz.mell.'!E37+'1.4.sz.mell.'!E37</f>
        <v>545591</v>
      </c>
      <c r="F37" s="158"/>
    </row>
    <row r="38" spans="1:6" s="26" customFormat="1" ht="12" customHeight="1" thickBot="1" x14ac:dyDescent="0.25">
      <c r="A38" s="24" t="s">
        <v>25</v>
      </c>
      <c r="B38" s="25" t="s">
        <v>127</v>
      </c>
      <c r="C38" s="11">
        <f>SUM(C39:C43)</f>
        <v>0</v>
      </c>
      <c r="D38" s="11">
        <f>SUM(D39:D43)</f>
        <v>0</v>
      </c>
      <c r="E38" s="11">
        <f>SUM(E39:E43)</f>
        <v>0</v>
      </c>
      <c r="F38" s="149"/>
    </row>
    <row r="39" spans="1:6" s="26" customFormat="1" ht="12" customHeight="1" x14ac:dyDescent="0.2">
      <c r="A39" s="27" t="s">
        <v>45</v>
      </c>
      <c r="B39" s="28" t="s">
        <v>20</v>
      </c>
      <c r="C39" s="40">
        <f>'1.2.sz.mell.'!C39+'1.3.sz.mell.'!C39+'1.4.sz.mell.'!C39</f>
        <v>0</v>
      </c>
      <c r="D39" s="40">
        <f>'1.2.sz.mell.'!D39+'1.3.sz.mell.'!D39+'1.4.sz.mell.'!D39</f>
        <v>0</v>
      </c>
      <c r="E39" s="40">
        <f>'1.2.sz.mell.'!E39+'1.3.sz.mell.'!E39+'1.4.sz.mell.'!E39</f>
        <v>0</v>
      </c>
      <c r="F39" s="159"/>
    </row>
    <row r="40" spans="1:6" s="26" customFormat="1" ht="12" customHeight="1" x14ac:dyDescent="0.2">
      <c r="A40" s="30" t="s">
        <v>47</v>
      </c>
      <c r="B40" s="31" t="s">
        <v>22</v>
      </c>
      <c r="C40" s="38">
        <f>'1.2.sz.mell.'!C40+'1.3.sz.mell.'!C40+'1.4.sz.mell.'!C40</f>
        <v>0</v>
      </c>
      <c r="D40" s="38">
        <f>'1.2.sz.mell.'!D40+'1.3.sz.mell.'!D40+'1.4.sz.mell.'!D40</f>
        <v>0</v>
      </c>
      <c r="E40" s="38">
        <f>'1.2.sz.mell.'!E40+'1.3.sz.mell.'!E40+'1.4.sz.mell.'!E40</f>
        <v>0</v>
      </c>
      <c r="F40" s="157"/>
    </row>
    <row r="41" spans="1:6" s="26" customFormat="1" ht="12" customHeight="1" x14ac:dyDescent="0.2">
      <c r="A41" s="30" t="s">
        <v>49</v>
      </c>
      <c r="B41" s="31" t="s">
        <v>24</v>
      </c>
      <c r="C41" s="38">
        <f>'1.2.sz.mell.'!C41+'1.3.sz.mell.'!C41+'1.4.sz.mell.'!C41</f>
        <v>0</v>
      </c>
      <c r="D41" s="38">
        <f>'1.2.sz.mell.'!D41+'1.3.sz.mell.'!D41+'1.4.sz.mell.'!D41</f>
        <v>0</v>
      </c>
      <c r="E41" s="38">
        <f>'1.2.sz.mell.'!E41+'1.3.sz.mell.'!E41+'1.4.sz.mell.'!E41</f>
        <v>0</v>
      </c>
      <c r="F41" s="157"/>
    </row>
    <row r="42" spans="1:6" s="26" customFormat="1" ht="12" customHeight="1" x14ac:dyDescent="0.2">
      <c r="A42" s="30" t="s">
        <v>51</v>
      </c>
      <c r="B42" s="31" t="s">
        <v>128</v>
      </c>
      <c r="C42" s="38">
        <f>'1.2.sz.mell.'!C42+'1.3.sz.mell.'!C42+'1.4.sz.mell.'!C42</f>
        <v>0</v>
      </c>
      <c r="D42" s="38">
        <f>'1.2.sz.mell.'!D42+'1.3.sz.mell.'!D42+'1.4.sz.mell.'!D42</f>
        <v>0</v>
      </c>
      <c r="E42" s="38">
        <f>'1.2.sz.mell.'!E42+'1.3.sz.mell.'!E42+'1.4.sz.mell.'!E42</f>
        <v>0</v>
      </c>
      <c r="F42" s="157"/>
    </row>
    <row r="43" spans="1:6" s="26" customFormat="1" ht="12" customHeight="1" thickBot="1" x14ac:dyDescent="0.25">
      <c r="A43" s="33" t="s">
        <v>129</v>
      </c>
      <c r="B43" s="34" t="s">
        <v>130</v>
      </c>
      <c r="C43" s="39">
        <f>'1.2.sz.mell.'!C43+'1.3.sz.mell.'!C43+'1.4.sz.mell.'!C43</f>
        <v>0</v>
      </c>
      <c r="D43" s="39">
        <f>'1.2.sz.mell.'!D43+'1.3.sz.mell.'!D43+'1.4.sz.mell.'!D43</f>
        <v>0</v>
      </c>
      <c r="E43" s="39">
        <f>'1.2.sz.mell.'!E43+'1.3.sz.mell.'!E43+'1.4.sz.mell.'!E43</f>
        <v>0</v>
      </c>
      <c r="F43" s="158"/>
    </row>
    <row r="44" spans="1:6" s="26" customFormat="1" ht="12" customHeight="1" thickBot="1" x14ac:dyDescent="0.25">
      <c r="A44" s="24" t="s">
        <v>131</v>
      </c>
      <c r="B44" s="25" t="s">
        <v>132</v>
      </c>
      <c r="C44" s="11">
        <f>SUM(C45:C47)</f>
        <v>0</v>
      </c>
      <c r="D44" s="11">
        <f>SUM(D45:D47)</f>
        <v>0</v>
      </c>
      <c r="E44" s="11">
        <f>SUM(E45:E47)</f>
        <v>0</v>
      </c>
      <c r="F44" s="149"/>
    </row>
    <row r="45" spans="1:6" s="26" customFormat="1" ht="12" customHeight="1" x14ac:dyDescent="0.2">
      <c r="A45" s="27" t="s">
        <v>54</v>
      </c>
      <c r="B45" s="28" t="s">
        <v>133</v>
      </c>
      <c r="C45" s="29">
        <f>'1.2.sz.mell.'!C45+'1.3.sz.mell.'!C45+'1.4.sz.mell.'!C45</f>
        <v>0</v>
      </c>
      <c r="D45" s="29">
        <f>'1.2.sz.mell.'!D45+'1.3.sz.mell.'!D45+'1.4.sz.mell.'!D45</f>
        <v>0</v>
      </c>
      <c r="E45" s="29">
        <f>'1.2.sz.mell.'!E45+'1.3.sz.mell.'!E45+'1.4.sz.mell.'!E45</f>
        <v>0</v>
      </c>
      <c r="F45" s="150"/>
    </row>
    <row r="46" spans="1:6" s="26" customFormat="1" ht="12" customHeight="1" x14ac:dyDescent="0.2">
      <c r="A46" s="30" t="s">
        <v>56</v>
      </c>
      <c r="B46" s="31" t="s">
        <v>134</v>
      </c>
      <c r="C46" s="32">
        <f>'1.2.sz.mell.'!C46+'1.3.sz.mell.'!C46+'1.4.sz.mell.'!C46</f>
        <v>0</v>
      </c>
      <c r="D46" s="32">
        <f>'1.2.sz.mell.'!D46+'1.3.sz.mell.'!D46+'1.4.sz.mell.'!D46</f>
        <v>0</v>
      </c>
      <c r="E46" s="32">
        <f>'1.2.sz.mell.'!E46+'1.3.sz.mell.'!E46+'1.4.sz.mell.'!E46</f>
        <v>0</v>
      </c>
      <c r="F46" s="147"/>
    </row>
    <row r="47" spans="1:6" s="26" customFormat="1" ht="12" customHeight="1" x14ac:dyDescent="0.2">
      <c r="A47" s="30" t="s">
        <v>58</v>
      </c>
      <c r="B47" s="31" t="s">
        <v>135</v>
      </c>
      <c r="C47" s="32">
        <f>'1.2.sz.mell.'!C47+'1.3.sz.mell.'!C47+'1.4.sz.mell.'!C47</f>
        <v>0</v>
      </c>
      <c r="D47" s="32">
        <f>'1.2.sz.mell.'!D47+'1.3.sz.mell.'!D47+'1.4.sz.mell.'!D47</f>
        <v>0</v>
      </c>
      <c r="E47" s="32">
        <f>'1.2.sz.mell.'!E47+'1.3.sz.mell.'!E47+'1.4.sz.mell.'!E47</f>
        <v>0</v>
      </c>
      <c r="F47" s="147"/>
    </row>
    <row r="48" spans="1:6" s="26" customFormat="1" ht="12" customHeight="1" thickBot="1" x14ac:dyDescent="0.25">
      <c r="A48" s="33" t="s">
        <v>60</v>
      </c>
      <c r="B48" s="34" t="s">
        <v>136</v>
      </c>
      <c r="C48" s="36">
        <f>'1.2.sz.mell.'!C48+'1.3.sz.mell.'!C48+'1.4.sz.mell.'!C48</f>
        <v>0</v>
      </c>
      <c r="D48" s="36">
        <f>'1.2.sz.mell.'!D48+'1.3.sz.mell.'!D48+'1.4.sz.mell.'!D48</f>
        <v>0</v>
      </c>
      <c r="E48" s="36">
        <f>'1.2.sz.mell.'!E48+'1.3.sz.mell.'!E48+'1.4.sz.mell.'!E48</f>
        <v>0</v>
      </c>
      <c r="F48" s="148"/>
    </row>
    <row r="49" spans="1:6" s="26" customFormat="1" ht="12" customHeight="1" thickBot="1" x14ac:dyDescent="0.25">
      <c r="A49" s="24" t="s">
        <v>28</v>
      </c>
      <c r="B49" s="35" t="s">
        <v>137</v>
      </c>
      <c r="C49" s="11">
        <f>SUM(C50:C52)</f>
        <v>0</v>
      </c>
      <c r="D49" s="11">
        <f>SUM(D50:D52)</f>
        <v>0</v>
      </c>
      <c r="E49" s="11">
        <f>SUM(E50:E52)</f>
        <v>0</v>
      </c>
      <c r="F49" s="149"/>
    </row>
    <row r="50" spans="1:6" s="26" customFormat="1" ht="12" customHeight="1" x14ac:dyDescent="0.2">
      <c r="A50" s="27" t="s">
        <v>63</v>
      </c>
      <c r="B50" s="28" t="s">
        <v>138</v>
      </c>
      <c r="C50" s="38">
        <f>'1.2.sz.mell.'!C50+'1.3.sz.mell.'!C50+'1.4.sz.mell.'!C50</f>
        <v>0</v>
      </c>
      <c r="D50" s="38">
        <f>'1.2.sz.mell.'!H50+'1.3.sz.mell.'!H50+'1.4.sz.mell.'!H50</f>
        <v>0</v>
      </c>
      <c r="E50" s="38">
        <f>'1.2.sz.mell.'!I50+'1.3.sz.mell.'!I50+'1.4.sz.mell.'!I50</f>
        <v>0</v>
      </c>
      <c r="F50" s="157"/>
    </row>
    <row r="51" spans="1:6" s="26" customFormat="1" ht="12" customHeight="1" x14ac:dyDescent="0.2">
      <c r="A51" s="30" t="s">
        <v>65</v>
      </c>
      <c r="B51" s="31" t="s">
        <v>139</v>
      </c>
      <c r="C51" s="38">
        <f>'1.2.sz.mell.'!C51+'1.3.sz.mell.'!C51+'1.4.sz.mell.'!C51</f>
        <v>0</v>
      </c>
      <c r="D51" s="38">
        <f>'1.2.sz.mell.'!H51+'1.3.sz.mell.'!H51+'1.4.sz.mell.'!H51</f>
        <v>0</v>
      </c>
      <c r="E51" s="38">
        <f>'1.2.sz.mell.'!I51+'1.3.sz.mell.'!I51+'1.4.sz.mell.'!I51</f>
        <v>0</v>
      </c>
      <c r="F51" s="157"/>
    </row>
    <row r="52" spans="1:6" s="26" customFormat="1" ht="12" customHeight="1" x14ac:dyDescent="0.2">
      <c r="A52" s="30" t="s">
        <v>67</v>
      </c>
      <c r="B52" s="31" t="s">
        <v>140</v>
      </c>
      <c r="C52" s="38">
        <f>'1.2.sz.mell.'!C52+'1.3.sz.mell.'!C52+'1.4.sz.mell.'!C52</f>
        <v>0</v>
      </c>
      <c r="D52" s="38">
        <f>'1.2.sz.mell.'!H52+'1.3.sz.mell.'!H52+'1.4.sz.mell.'!H52</f>
        <v>0</v>
      </c>
      <c r="E52" s="38">
        <f>'1.2.sz.mell.'!I52+'1.3.sz.mell.'!I52+'1.4.sz.mell.'!I52</f>
        <v>0</v>
      </c>
      <c r="F52" s="157"/>
    </row>
    <row r="53" spans="1:6" s="26" customFormat="1" ht="12" customHeight="1" thickBot="1" x14ac:dyDescent="0.25">
      <c r="A53" s="33" t="s">
        <v>69</v>
      </c>
      <c r="B53" s="34" t="s">
        <v>141</v>
      </c>
      <c r="C53" s="38">
        <f>'1.2.sz.mell.'!C53+'1.3.sz.mell.'!C53+'1.4.sz.mell.'!C53</f>
        <v>0</v>
      </c>
      <c r="D53" s="38">
        <f>'1.2.sz.mell.'!H53+'1.3.sz.mell.'!H53+'1.4.sz.mell.'!H53</f>
        <v>0</v>
      </c>
      <c r="E53" s="38">
        <f>'1.2.sz.mell.'!I53+'1.3.sz.mell.'!I53+'1.4.sz.mell.'!I53</f>
        <v>0</v>
      </c>
      <c r="F53" s="157"/>
    </row>
    <row r="54" spans="1:6" s="26" customFormat="1" ht="12" customHeight="1" thickBot="1" x14ac:dyDescent="0.25">
      <c r="A54" s="24" t="s">
        <v>29</v>
      </c>
      <c r="B54" s="25" t="s">
        <v>142</v>
      </c>
      <c r="C54" s="14">
        <f>+C5+C6+C13+C20+C27+C38+C44+C49</f>
        <v>193695298</v>
      </c>
      <c r="D54" s="14">
        <f>+D5+D6+D13+D20+D27+D38+D44+D49</f>
        <v>218674458</v>
      </c>
      <c r="E54" s="14">
        <f>+E5+E6+E13+E20+E27+E38+E44+E49</f>
        <v>223807374</v>
      </c>
      <c r="F54" s="152">
        <f>E54/D54*100</f>
        <v>102.34728648555745</v>
      </c>
    </row>
    <row r="55" spans="1:6" s="26" customFormat="1" ht="12" customHeight="1" thickBot="1" x14ac:dyDescent="0.25">
      <c r="A55" s="41" t="s">
        <v>143</v>
      </c>
      <c r="B55" s="35" t="s">
        <v>144</v>
      </c>
      <c r="C55" s="11">
        <f>SUM(C56:C58)</f>
        <v>0</v>
      </c>
      <c r="D55" s="11">
        <f>SUM(D56:D58)</f>
        <v>0</v>
      </c>
      <c r="E55" s="11">
        <f>SUM(E56:E58)</f>
        <v>0</v>
      </c>
      <c r="F55" s="149"/>
    </row>
    <row r="56" spans="1:6" s="26" customFormat="1" ht="12" customHeight="1" x14ac:dyDescent="0.2">
      <c r="A56" s="27" t="s">
        <v>145</v>
      </c>
      <c r="B56" s="28" t="s">
        <v>146</v>
      </c>
      <c r="C56" s="38">
        <f>'1.2.sz.mell.'!C56+'1.3.sz.mell.'!C56+'1.4.sz.mell.'!C56</f>
        <v>0</v>
      </c>
      <c r="D56" s="38">
        <f>'1.2.sz.mell.'!D56+'1.3.sz.mell.'!D56+'1.4.sz.mell.'!D56</f>
        <v>0</v>
      </c>
      <c r="E56" s="38">
        <f>'1.2.sz.mell.'!E56+'1.3.sz.mell.'!E56+'1.4.sz.mell.'!E56</f>
        <v>0</v>
      </c>
      <c r="F56" s="157"/>
    </row>
    <row r="57" spans="1:6" s="26" customFormat="1" ht="12" customHeight="1" x14ac:dyDescent="0.2">
      <c r="A57" s="30" t="s">
        <v>147</v>
      </c>
      <c r="B57" s="31" t="s">
        <v>148</v>
      </c>
      <c r="C57" s="38">
        <f>'1.2.sz.mell.'!C57+'1.3.sz.mell.'!C57+'1.4.sz.mell.'!C57</f>
        <v>0</v>
      </c>
      <c r="D57" s="38">
        <f>'1.2.sz.mell.'!D57+'1.3.sz.mell.'!D57+'1.4.sz.mell.'!D57</f>
        <v>0</v>
      </c>
      <c r="E57" s="38">
        <f>'1.2.sz.mell.'!E57+'1.3.sz.mell.'!E57+'1.4.sz.mell.'!E57</f>
        <v>0</v>
      </c>
      <c r="F57" s="157"/>
    </row>
    <row r="58" spans="1:6" s="26" customFormat="1" ht="12" customHeight="1" thickBot="1" x14ac:dyDescent="0.25">
      <c r="A58" s="33" t="s">
        <v>149</v>
      </c>
      <c r="B58" s="42" t="s">
        <v>150</v>
      </c>
      <c r="C58" s="38">
        <f>'1.2.sz.mell.'!C58+'1.3.sz.mell.'!C58+'1.4.sz.mell.'!C58</f>
        <v>0</v>
      </c>
      <c r="D58" s="38">
        <f>'1.2.sz.mell.'!D58+'1.3.sz.mell.'!D58+'1.4.sz.mell.'!D58</f>
        <v>0</v>
      </c>
      <c r="E58" s="38">
        <f>'1.2.sz.mell.'!E58+'1.3.sz.mell.'!E58+'1.4.sz.mell.'!E58</f>
        <v>0</v>
      </c>
      <c r="F58" s="157"/>
    </row>
    <row r="59" spans="1:6" s="26" customFormat="1" ht="12" customHeight="1" thickBot="1" x14ac:dyDescent="0.25">
      <c r="A59" s="41" t="s">
        <v>151</v>
      </c>
      <c r="B59" s="35" t="s">
        <v>152</v>
      </c>
      <c r="C59" s="11">
        <f>SUM(C60:C63)</f>
        <v>0</v>
      </c>
      <c r="D59" s="11">
        <f>SUM(D60:D63)</f>
        <v>0</v>
      </c>
      <c r="E59" s="11">
        <f>SUM(E60:E63)</f>
        <v>0</v>
      </c>
      <c r="F59" s="149"/>
    </row>
    <row r="60" spans="1:6" s="26" customFormat="1" ht="12" customHeight="1" x14ac:dyDescent="0.2">
      <c r="A60" s="27" t="s">
        <v>153</v>
      </c>
      <c r="B60" s="28" t="s">
        <v>154</v>
      </c>
      <c r="C60" s="38">
        <f>'1.2.sz.mell.'!C60+'1.3.sz.mell.'!C60+'1.4.sz.mell.'!C60</f>
        <v>0</v>
      </c>
      <c r="D60" s="38">
        <f>'1.2.sz.mell.'!D60+'1.3.sz.mell.'!D60+'1.4.sz.mell.'!D60</f>
        <v>0</v>
      </c>
      <c r="E60" s="38">
        <f>'1.2.sz.mell.'!E60+'1.3.sz.mell.'!E60+'1.4.sz.mell.'!E60</f>
        <v>0</v>
      </c>
      <c r="F60" s="157"/>
    </row>
    <row r="61" spans="1:6" s="26" customFormat="1" ht="12" customHeight="1" x14ac:dyDescent="0.2">
      <c r="A61" s="30" t="s">
        <v>155</v>
      </c>
      <c r="B61" s="31" t="s">
        <v>156</v>
      </c>
      <c r="C61" s="38">
        <f>'1.2.sz.mell.'!C61+'1.3.sz.mell.'!C61+'1.4.sz.mell.'!C61</f>
        <v>0</v>
      </c>
      <c r="D61" s="38">
        <f>'1.2.sz.mell.'!D61+'1.3.sz.mell.'!D61+'1.4.sz.mell.'!D61</f>
        <v>0</v>
      </c>
      <c r="E61" s="38">
        <f>'1.2.sz.mell.'!E61+'1.3.sz.mell.'!E61+'1.4.sz.mell.'!E61</f>
        <v>0</v>
      </c>
      <c r="F61" s="157"/>
    </row>
    <row r="62" spans="1:6" s="26" customFormat="1" ht="12" customHeight="1" x14ac:dyDescent="0.2">
      <c r="A62" s="30" t="s">
        <v>157</v>
      </c>
      <c r="B62" s="31" t="s">
        <v>158</v>
      </c>
      <c r="C62" s="38">
        <f>'1.2.sz.mell.'!C62+'1.3.sz.mell.'!C62+'1.4.sz.mell.'!C62</f>
        <v>0</v>
      </c>
      <c r="D62" s="38">
        <f>'1.2.sz.mell.'!D62+'1.3.sz.mell.'!D62+'1.4.sz.mell.'!D62</f>
        <v>0</v>
      </c>
      <c r="E62" s="38">
        <f>'1.2.sz.mell.'!E62+'1.3.sz.mell.'!E62+'1.4.sz.mell.'!E62</f>
        <v>0</v>
      </c>
      <c r="F62" s="157"/>
    </row>
    <row r="63" spans="1:6" s="26" customFormat="1" ht="12" customHeight="1" thickBot="1" x14ac:dyDescent="0.25">
      <c r="A63" s="33" t="s">
        <v>159</v>
      </c>
      <c r="B63" s="34" t="s">
        <v>160</v>
      </c>
      <c r="C63" s="38">
        <f>'1.2.sz.mell.'!C63+'1.3.sz.mell.'!C63+'1.4.sz.mell.'!C63</f>
        <v>0</v>
      </c>
      <c r="D63" s="38">
        <f>'1.2.sz.mell.'!D63+'1.3.sz.mell.'!D63+'1.4.sz.mell.'!D63</f>
        <v>0</v>
      </c>
      <c r="E63" s="38">
        <f>'1.2.sz.mell.'!E63+'1.3.sz.mell.'!E63+'1.4.sz.mell.'!E63</f>
        <v>0</v>
      </c>
      <c r="F63" s="157"/>
    </row>
    <row r="64" spans="1:6" s="26" customFormat="1" ht="12" customHeight="1" thickBot="1" x14ac:dyDescent="0.25">
      <c r="A64" s="41" t="s">
        <v>161</v>
      </c>
      <c r="B64" s="35" t="s">
        <v>162</v>
      </c>
      <c r="C64" s="11">
        <f>SUM(C65:C66)</f>
        <v>7497702</v>
      </c>
      <c r="D64" s="11">
        <f>SUM(D65:D66)</f>
        <v>7496588</v>
      </c>
      <c r="E64" s="11">
        <f>SUM(E65:E66)</f>
        <v>7496588</v>
      </c>
      <c r="F64" s="149">
        <f>E64/D64*100</f>
        <v>100</v>
      </c>
    </row>
    <row r="65" spans="1:6" s="26" customFormat="1" ht="12" customHeight="1" x14ac:dyDescent="0.2">
      <c r="A65" s="27" t="s">
        <v>163</v>
      </c>
      <c r="B65" s="28" t="s">
        <v>164</v>
      </c>
      <c r="C65" s="38">
        <f>'1.2.sz.mell.'!C65+'1.3.sz.mell.'!C65+'1.4.sz.mell.'!C65</f>
        <v>7497702</v>
      </c>
      <c r="D65" s="38">
        <f>'1.2.sz.mell.'!D65+'1.3.sz.mell.'!D65+'1.4.sz.mell.'!D65</f>
        <v>7496588</v>
      </c>
      <c r="E65" s="38">
        <f>'1.2.sz.mell.'!E65+'1.3.sz.mell.'!E65+'1.4.sz.mell.'!E65</f>
        <v>7496588</v>
      </c>
      <c r="F65" s="157">
        <f>E65/D65*100</f>
        <v>100</v>
      </c>
    </row>
    <row r="66" spans="1:6" s="26" customFormat="1" ht="12" customHeight="1" thickBot="1" x14ac:dyDescent="0.25">
      <c r="A66" s="33" t="s">
        <v>165</v>
      </c>
      <c r="B66" s="34" t="s">
        <v>166</v>
      </c>
      <c r="C66" s="38">
        <f>'1.2.sz.mell.'!C66+'1.3.sz.mell.'!C66+'1.4.sz.mell.'!C66</f>
        <v>0</v>
      </c>
      <c r="D66" s="38">
        <f>'1.2.sz.mell.'!D66+'1.3.sz.mell.'!D66+'1.4.sz.mell.'!D66</f>
        <v>0</v>
      </c>
      <c r="E66" s="38">
        <f>'1.2.sz.mell.'!E66+'1.3.sz.mell.'!E66+'1.4.sz.mell.'!E66</f>
        <v>0</v>
      </c>
      <c r="F66" s="157"/>
    </row>
    <row r="67" spans="1:6" s="26" customFormat="1" ht="12" customHeight="1" thickBot="1" x14ac:dyDescent="0.25">
      <c r="A67" s="41" t="s">
        <v>167</v>
      </c>
      <c r="B67" s="35" t="s">
        <v>168</v>
      </c>
      <c r="C67" s="11">
        <f>SUM(C68:C70)</f>
        <v>0</v>
      </c>
      <c r="D67" s="11">
        <f>SUM(D68:D70)</f>
        <v>0</v>
      </c>
      <c r="E67" s="11">
        <f>SUM(E68:E70)</f>
        <v>0</v>
      </c>
      <c r="F67" s="149"/>
    </row>
    <row r="68" spans="1:6" s="26" customFormat="1" ht="12" customHeight="1" x14ac:dyDescent="0.2">
      <c r="A68" s="27" t="s">
        <v>169</v>
      </c>
      <c r="B68" s="28" t="s">
        <v>170</v>
      </c>
      <c r="C68" s="38">
        <f>'1.2.sz.mell.'!C68+'1.3.sz.mell.'!C68+'1.4.sz.mell.'!C68</f>
        <v>0</v>
      </c>
      <c r="D68" s="38">
        <f>'1.2.sz.mell.'!H68+'1.3.sz.mell.'!H68+'1.4.sz.mell.'!H68</f>
        <v>0</v>
      </c>
      <c r="E68" s="38">
        <f>'1.2.sz.mell.'!I68+'1.3.sz.mell.'!I68+'1.4.sz.mell.'!I68</f>
        <v>0</v>
      </c>
      <c r="F68" s="157"/>
    </row>
    <row r="69" spans="1:6" s="26" customFormat="1" ht="12" customHeight="1" x14ac:dyDescent="0.2">
      <c r="A69" s="30" t="s">
        <v>171</v>
      </c>
      <c r="B69" s="31" t="s">
        <v>172</v>
      </c>
      <c r="C69" s="38">
        <f>'1.2.sz.mell.'!C69+'1.3.sz.mell.'!C69+'1.4.sz.mell.'!C69</f>
        <v>0</v>
      </c>
      <c r="D69" s="38">
        <f>'1.2.sz.mell.'!H69+'1.3.sz.mell.'!H69+'1.4.sz.mell.'!H69</f>
        <v>0</v>
      </c>
      <c r="E69" s="38">
        <f>'1.2.sz.mell.'!I69+'1.3.sz.mell.'!I69+'1.4.sz.mell.'!I69</f>
        <v>0</v>
      </c>
      <c r="F69" s="157"/>
    </row>
    <row r="70" spans="1:6" s="26" customFormat="1" ht="12" customHeight="1" thickBot="1" x14ac:dyDescent="0.25">
      <c r="A70" s="33" t="s">
        <v>173</v>
      </c>
      <c r="B70" s="34" t="s">
        <v>174</v>
      </c>
      <c r="C70" s="38">
        <f>'1.2.sz.mell.'!C70+'1.3.sz.mell.'!C70+'1.4.sz.mell.'!C70</f>
        <v>0</v>
      </c>
      <c r="D70" s="38">
        <f>'1.2.sz.mell.'!H70+'1.3.sz.mell.'!H70+'1.4.sz.mell.'!H70</f>
        <v>0</v>
      </c>
      <c r="E70" s="38">
        <f>'1.2.sz.mell.'!I70+'1.3.sz.mell.'!I70+'1.4.sz.mell.'!I70</f>
        <v>0</v>
      </c>
      <c r="F70" s="157"/>
    </row>
    <row r="71" spans="1:6" s="26" customFormat="1" ht="12" customHeight="1" thickBot="1" x14ac:dyDescent="0.25">
      <c r="A71" s="41" t="s">
        <v>175</v>
      </c>
      <c r="B71" s="35" t="s">
        <v>176</v>
      </c>
      <c r="C71" s="11">
        <f>SUM(C72:C75)</f>
        <v>0</v>
      </c>
      <c r="D71" s="11">
        <f>SUM(D72:D75)</f>
        <v>0</v>
      </c>
      <c r="E71" s="11">
        <f>SUM(E72:E75)</f>
        <v>0</v>
      </c>
      <c r="F71" s="149"/>
    </row>
    <row r="72" spans="1:6" s="26" customFormat="1" ht="12" customHeight="1" x14ac:dyDescent="0.2">
      <c r="A72" s="43" t="s">
        <v>177</v>
      </c>
      <c r="B72" s="28" t="s">
        <v>178</v>
      </c>
      <c r="C72" s="38">
        <f>'1.2.sz.mell.'!C72+'1.3.sz.mell.'!C72+'1.4.sz.mell.'!C72</f>
        <v>0</v>
      </c>
      <c r="D72" s="38">
        <f>'1.2.sz.mell.'!H72+'1.3.sz.mell.'!H72+'1.4.sz.mell.'!H72</f>
        <v>0</v>
      </c>
      <c r="E72" s="38">
        <f>'1.2.sz.mell.'!I72+'1.3.sz.mell.'!I72+'1.4.sz.mell.'!I72</f>
        <v>0</v>
      </c>
      <c r="F72" s="157"/>
    </row>
    <row r="73" spans="1:6" s="26" customFormat="1" ht="12" customHeight="1" x14ac:dyDescent="0.2">
      <c r="A73" s="44" t="s">
        <v>179</v>
      </c>
      <c r="B73" s="31" t="s">
        <v>180</v>
      </c>
      <c r="C73" s="38">
        <f>'1.2.sz.mell.'!C73+'1.3.sz.mell.'!C73+'1.4.sz.mell.'!C73</f>
        <v>0</v>
      </c>
      <c r="D73" s="38">
        <f>'1.2.sz.mell.'!H73+'1.3.sz.mell.'!H73+'1.4.sz.mell.'!H73</f>
        <v>0</v>
      </c>
      <c r="E73" s="38">
        <f>'1.2.sz.mell.'!I73+'1.3.sz.mell.'!I73+'1.4.sz.mell.'!I73</f>
        <v>0</v>
      </c>
      <c r="F73" s="157"/>
    </row>
    <row r="74" spans="1:6" s="26" customFormat="1" ht="12" customHeight="1" x14ac:dyDescent="0.2">
      <c r="A74" s="44" t="s">
        <v>181</v>
      </c>
      <c r="B74" s="31" t="s">
        <v>182</v>
      </c>
      <c r="C74" s="38">
        <f>'1.2.sz.mell.'!C74+'1.3.sz.mell.'!C74+'1.4.sz.mell.'!C74</f>
        <v>0</v>
      </c>
      <c r="D74" s="38">
        <f>'1.2.sz.mell.'!H74+'1.3.sz.mell.'!H74+'1.4.sz.mell.'!H74</f>
        <v>0</v>
      </c>
      <c r="E74" s="38">
        <f>'1.2.sz.mell.'!I74+'1.3.sz.mell.'!I74+'1.4.sz.mell.'!I74</f>
        <v>0</v>
      </c>
      <c r="F74" s="157"/>
    </row>
    <row r="75" spans="1:6" s="26" customFormat="1" ht="12" customHeight="1" thickBot="1" x14ac:dyDescent="0.25">
      <c r="A75" s="45" t="s">
        <v>183</v>
      </c>
      <c r="B75" s="34" t="s">
        <v>184</v>
      </c>
      <c r="C75" s="38">
        <f>'1.2.sz.mell.'!C75+'1.3.sz.mell.'!C75+'1.4.sz.mell.'!C75</f>
        <v>0</v>
      </c>
      <c r="D75" s="38">
        <f>'1.2.sz.mell.'!H75+'1.3.sz.mell.'!H75+'1.4.sz.mell.'!H75</f>
        <v>0</v>
      </c>
      <c r="E75" s="38">
        <f>'1.2.sz.mell.'!I75+'1.3.sz.mell.'!I75+'1.4.sz.mell.'!I75</f>
        <v>0</v>
      </c>
      <c r="F75" s="157"/>
    </row>
    <row r="76" spans="1:6" s="26" customFormat="1" ht="13.5" customHeight="1" thickBot="1" x14ac:dyDescent="0.25">
      <c r="A76" s="41" t="s">
        <v>185</v>
      </c>
      <c r="B76" s="35" t="s">
        <v>186</v>
      </c>
      <c r="C76" s="46"/>
      <c r="D76" s="46"/>
      <c r="E76" s="46"/>
      <c r="F76" s="160"/>
    </row>
    <row r="77" spans="1:6" s="26" customFormat="1" ht="15.75" customHeight="1" thickBot="1" x14ac:dyDescent="0.25">
      <c r="A77" s="41" t="s">
        <v>187</v>
      </c>
      <c r="B77" s="47" t="s">
        <v>188</v>
      </c>
      <c r="C77" s="14">
        <f>+C55+C59+C64+C67+C71+C76</f>
        <v>7497702</v>
      </c>
      <c r="D77" s="14">
        <f>+D55+D59+D64+D67+D71+D76</f>
        <v>7496588</v>
      </c>
      <c r="E77" s="14">
        <f>+E55+E59+E64+E67+E71+E76</f>
        <v>7496588</v>
      </c>
      <c r="F77" s="152">
        <f>E77/D77*100</f>
        <v>100</v>
      </c>
    </row>
    <row r="78" spans="1:6" s="26" customFormat="1" ht="16.5" customHeight="1" thickBot="1" x14ac:dyDescent="0.25">
      <c r="A78" s="48" t="s">
        <v>189</v>
      </c>
      <c r="B78" s="49" t="s">
        <v>190</v>
      </c>
      <c r="C78" s="14">
        <f>+C54+C77</f>
        <v>201193000</v>
      </c>
      <c r="D78" s="14">
        <f>+D54+D77</f>
        <v>226171046</v>
      </c>
      <c r="E78" s="14">
        <f>+E54+E77</f>
        <v>231303962</v>
      </c>
      <c r="F78" s="152">
        <f>E78/D78*100</f>
        <v>102.26948413193438</v>
      </c>
    </row>
    <row r="79" spans="1:6" s="26" customFormat="1" ht="16.5" customHeight="1" x14ac:dyDescent="0.2">
      <c r="A79" s="50"/>
      <c r="B79" s="50"/>
      <c r="C79" s="51"/>
      <c r="D79" s="51"/>
      <c r="E79" s="51"/>
      <c r="F79" s="51"/>
    </row>
    <row r="80" spans="1:6" ht="16.5" customHeight="1" x14ac:dyDescent="0.25">
      <c r="A80" s="485" t="s">
        <v>191</v>
      </c>
      <c r="B80" s="485"/>
      <c r="C80" s="485"/>
      <c r="D80" s="485"/>
      <c r="E80" s="485"/>
      <c r="F80" s="485"/>
    </row>
    <row r="81" spans="1:6" s="53" customFormat="1" ht="16.5" customHeight="1" thickBot="1" x14ac:dyDescent="0.3">
      <c r="A81" s="483" t="s">
        <v>192</v>
      </c>
      <c r="B81" s="483"/>
      <c r="C81" s="52"/>
      <c r="D81" s="52"/>
      <c r="E81" s="52"/>
      <c r="F81" s="16" t="s">
        <v>298</v>
      </c>
    </row>
    <row r="82" spans="1:6" ht="38.1" customHeight="1" thickBot="1" x14ac:dyDescent="0.3">
      <c r="A82" s="17" t="s">
        <v>76</v>
      </c>
      <c r="B82" s="18" t="s">
        <v>193</v>
      </c>
      <c r="C82" s="19" t="s">
        <v>295</v>
      </c>
      <c r="D82" s="19" t="s">
        <v>290</v>
      </c>
      <c r="E82" s="19" t="s">
        <v>296</v>
      </c>
      <c r="F82" s="19" t="s">
        <v>297</v>
      </c>
    </row>
    <row r="83" spans="1:6" s="23" customFormat="1" ht="12" customHeight="1" thickBot="1" x14ac:dyDescent="0.25">
      <c r="A83" s="10">
        <v>1</v>
      </c>
      <c r="B83" s="54">
        <v>2</v>
      </c>
      <c r="C83" s="55">
        <v>3</v>
      </c>
      <c r="D83" s="55">
        <v>3</v>
      </c>
      <c r="E83" s="55">
        <v>3</v>
      </c>
      <c r="F83" s="55">
        <v>3</v>
      </c>
    </row>
    <row r="84" spans="1:6" ht="12" customHeight="1" thickBot="1" x14ac:dyDescent="0.3">
      <c r="A84" s="56" t="s">
        <v>1</v>
      </c>
      <c r="B84" s="57" t="s">
        <v>194</v>
      </c>
      <c r="C84" s="58">
        <f>SUM(C85:C89)</f>
        <v>197340000</v>
      </c>
      <c r="D84" s="58">
        <f>SUM(D85:D89)</f>
        <v>221485260</v>
      </c>
      <c r="E84" s="58">
        <f>SUM(E85:E89)</f>
        <v>212784252</v>
      </c>
      <c r="F84" s="145">
        <f>E84/D84*100</f>
        <v>96.071518258145034</v>
      </c>
    </row>
    <row r="85" spans="1:6" ht="12" customHeight="1" x14ac:dyDescent="0.25">
      <c r="A85" s="59" t="s">
        <v>2</v>
      </c>
      <c r="B85" s="60" t="s">
        <v>33</v>
      </c>
      <c r="C85" s="61">
        <f>'1.2.sz.mell.'!C85+'1.3.sz.mell.'!C85+'1.4.sz.mell.'!C85</f>
        <v>103468000</v>
      </c>
      <c r="D85" s="61">
        <f>'1.2.sz.mell.'!D85+'1.3.sz.mell.'!D85+'1.4.sz.mell.'!D85</f>
        <v>120697150</v>
      </c>
      <c r="E85" s="61">
        <f>'1.2.sz.mell.'!E85+'1.3.sz.mell.'!E85+'1.4.sz.mell.'!E85</f>
        <v>114974023</v>
      </c>
      <c r="F85" s="146">
        <f>E85/D85*100</f>
        <v>95.258274946840089</v>
      </c>
    </row>
    <row r="86" spans="1:6" ht="12" customHeight="1" x14ac:dyDescent="0.25">
      <c r="A86" s="30" t="s">
        <v>3</v>
      </c>
      <c r="B86" s="2" t="s">
        <v>34</v>
      </c>
      <c r="C86" s="32">
        <f>'1.2.sz.mell.'!C86+'1.3.sz.mell.'!C86+'1.4.sz.mell.'!C86</f>
        <v>30381000</v>
      </c>
      <c r="D86" s="32">
        <f>'1.2.sz.mell.'!D86+'1.3.sz.mell.'!D86+'1.4.sz.mell.'!D86</f>
        <v>34981280</v>
      </c>
      <c r="E86" s="32">
        <f>'1.2.sz.mell.'!E86+'1.3.sz.mell.'!E86+'1.4.sz.mell.'!E86</f>
        <v>34048549</v>
      </c>
      <c r="F86" s="147">
        <f>E86/D86*100</f>
        <v>97.333628157688906</v>
      </c>
    </row>
    <row r="87" spans="1:6" ht="12" customHeight="1" x14ac:dyDescent="0.25">
      <c r="A87" s="30" t="s">
        <v>4</v>
      </c>
      <c r="B87" s="2" t="s">
        <v>35</v>
      </c>
      <c r="C87" s="36">
        <f>'1.2.sz.mell.'!C87+'1.3.sz.mell.'!C87+'1.4.sz.mell.'!C87</f>
        <v>49827000</v>
      </c>
      <c r="D87" s="36">
        <f>'1.2.sz.mell.'!D87+'1.3.sz.mell.'!D87+'1.4.sz.mell.'!D87</f>
        <v>48910000</v>
      </c>
      <c r="E87" s="36">
        <f>'1.2.sz.mell.'!E87+'1.3.sz.mell.'!E87+'1.4.sz.mell.'!E87</f>
        <v>47143151</v>
      </c>
      <c r="F87" s="148">
        <f>E87/D87*100</f>
        <v>96.38755060314864</v>
      </c>
    </row>
    <row r="88" spans="1:6" ht="12" customHeight="1" x14ac:dyDescent="0.25">
      <c r="A88" s="30" t="s">
        <v>5</v>
      </c>
      <c r="B88" s="62" t="s">
        <v>36</v>
      </c>
      <c r="C88" s="36">
        <f>'1.2.sz.mell.'!C88+'1.3.sz.mell.'!C88+'1.4.sz.mell.'!C88</f>
        <v>0</v>
      </c>
      <c r="D88" s="36">
        <f>'1.2.sz.mell.'!D88+'1.3.sz.mell.'!D88+'1.4.sz.mell.'!D88</f>
        <v>0</v>
      </c>
      <c r="E88" s="36">
        <f>'1.2.sz.mell.'!E88+'1.3.sz.mell.'!E88+'1.4.sz.mell.'!E88</f>
        <v>0</v>
      </c>
      <c r="F88" s="148"/>
    </row>
    <row r="89" spans="1:6" ht="12" customHeight="1" thickBot="1" x14ac:dyDescent="0.3">
      <c r="A89" s="30" t="s">
        <v>195</v>
      </c>
      <c r="B89" s="63" t="s">
        <v>37</v>
      </c>
      <c r="C89" s="36">
        <f>'1.2.sz.mell.'!C89+'1.3.sz.mell.'!C89+'1.4.sz.mell.'!C89</f>
        <v>13664000</v>
      </c>
      <c r="D89" s="36">
        <f>'1.2.sz.mell.'!D89+'1.3.sz.mell.'!D89+'1.4.sz.mell.'!D89</f>
        <v>16896830</v>
      </c>
      <c r="E89" s="36">
        <f>'1.2.sz.mell.'!E89+'1.3.sz.mell.'!E89+'1.4.sz.mell.'!E89</f>
        <v>16618529</v>
      </c>
      <c r="F89" s="148">
        <f>E89/D89*100</f>
        <v>98.352939575056382</v>
      </c>
    </row>
    <row r="90" spans="1:6" ht="12" customHeight="1" thickBot="1" x14ac:dyDescent="0.3">
      <c r="A90" s="24" t="s">
        <v>6</v>
      </c>
      <c r="B90" s="65" t="s">
        <v>196</v>
      </c>
      <c r="C90" s="11">
        <f>+C91+C93+C95</f>
        <v>150000</v>
      </c>
      <c r="D90" s="11">
        <f>+D91+D93+D95</f>
        <v>1283900</v>
      </c>
      <c r="E90" s="11">
        <f>+E91+E93+E95</f>
        <v>1198266</v>
      </c>
      <c r="F90" s="149">
        <f>E90/D90*100</f>
        <v>93.330165900771092</v>
      </c>
    </row>
    <row r="91" spans="1:6" ht="12" customHeight="1" x14ac:dyDescent="0.25">
      <c r="A91" s="27" t="s">
        <v>7</v>
      </c>
      <c r="B91" s="2" t="s">
        <v>38</v>
      </c>
      <c r="C91" s="29">
        <f>'1.2.sz.mell.'!C91+'1.3.sz.mell.'!C91+'1.4.sz.mell.'!C91</f>
        <v>150000</v>
      </c>
      <c r="D91" s="29">
        <f>'1.2.sz.mell.'!D91+'1.3.sz.mell.'!D91+'1.4.sz.mell.'!D91</f>
        <v>1283900</v>
      </c>
      <c r="E91" s="29">
        <f>'1.2.sz.mell.'!E91+'1.3.sz.mell.'!E91+'1.4.sz.mell.'!E91</f>
        <v>1198266</v>
      </c>
      <c r="F91" s="150">
        <f>E91/D91*100</f>
        <v>93.330165900771092</v>
      </c>
    </row>
    <row r="92" spans="1:6" ht="12" customHeight="1" x14ac:dyDescent="0.25">
      <c r="A92" s="27" t="s">
        <v>9</v>
      </c>
      <c r="B92" s="66" t="s">
        <v>197</v>
      </c>
      <c r="C92" s="29">
        <f>'1.2.sz.mell.'!C92+'1.3.sz.mell.'!C92+'1.4.sz.mell.'!C92</f>
        <v>0</v>
      </c>
      <c r="D92" s="29">
        <f>'1.2.sz.mell.'!D92+'1.3.sz.mell.'!D92+'1.4.sz.mell.'!D92</f>
        <v>0</v>
      </c>
      <c r="E92" s="29">
        <f>'1.2.sz.mell.'!E92+'1.3.sz.mell.'!E92+'1.4.sz.mell.'!E92</f>
        <v>0</v>
      </c>
      <c r="F92" s="150"/>
    </row>
    <row r="93" spans="1:6" ht="12" customHeight="1" x14ac:dyDescent="0.25">
      <c r="A93" s="27" t="s">
        <v>10</v>
      </c>
      <c r="B93" s="66" t="s">
        <v>39</v>
      </c>
      <c r="C93" s="32">
        <f>'1.2.sz.mell.'!C93+'1.3.sz.mell.'!C93+'1.4.sz.mell.'!C93</f>
        <v>0</v>
      </c>
      <c r="D93" s="32">
        <f>'1.2.sz.mell.'!D93+'1.3.sz.mell.'!D93+'1.4.sz.mell.'!D93</f>
        <v>0</v>
      </c>
      <c r="E93" s="32">
        <f>'1.2.sz.mell.'!E93+'1.3.sz.mell.'!E93+'1.4.sz.mell.'!E93</f>
        <v>0</v>
      </c>
      <c r="F93" s="147"/>
    </row>
    <row r="94" spans="1:6" ht="12" customHeight="1" x14ac:dyDescent="0.25">
      <c r="A94" s="27" t="s">
        <v>11</v>
      </c>
      <c r="B94" s="66" t="s">
        <v>198</v>
      </c>
      <c r="C94" s="12">
        <f>'1.2.sz.mell.'!C94+'1.3.sz.mell.'!C94+'1.4.sz.mell.'!C94</f>
        <v>0</v>
      </c>
      <c r="D94" s="12">
        <f>'1.2.sz.mell.'!D94+'1.3.sz.mell.'!D94+'1.4.sz.mell.'!D94</f>
        <v>0</v>
      </c>
      <c r="E94" s="12">
        <f>'1.2.sz.mell.'!E94+'1.3.sz.mell.'!E94+'1.4.sz.mell.'!E94</f>
        <v>0</v>
      </c>
      <c r="F94" s="151"/>
    </row>
    <row r="95" spans="1:6" ht="12" customHeight="1" thickBot="1" x14ac:dyDescent="0.3">
      <c r="A95" s="27" t="s">
        <v>82</v>
      </c>
      <c r="B95" s="67" t="s">
        <v>199</v>
      </c>
      <c r="C95" s="12">
        <f>'1.2.sz.mell.'!C95+'1.3.sz.mell.'!C95+'1.4.sz.mell.'!C95</f>
        <v>0</v>
      </c>
      <c r="D95" s="12">
        <f>'1.2.sz.mell.'!D95+'1.3.sz.mell.'!D95+'1.4.sz.mell.'!D95</f>
        <v>0</v>
      </c>
      <c r="E95" s="12">
        <f>'1.2.sz.mell.'!E95+'1.3.sz.mell.'!E95+'1.4.sz.mell.'!E95</f>
        <v>0</v>
      </c>
      <c r="F95" s="151"/>
    </row>
    <row r="96" spans="1:6" ht="12" customHeight="1" thickBot="1" x14ac:dyDescent="0.3">
      <c r="A96" s="24" t="s">
        <v>12</v>
      </c>
      <c r="B96" s="5" t="s">
        <v>200</v>
      </c>
      <c r="C96" s="11">
        <f>+C97+C98</f>
        <v>3703000</v>
      </c>
      <c r="D96" s="11">
        <f>+D97+D98</f>
        <v>3401886</v>
      </c>
      <c r="E96" s="11">
        <f>+E97+E98</f>
        <v>0</v>
      </c>
      <c r="F96" s="149">
        <f>E96/D96*100</f>
        <v>0</v>
      </c>
    </row>
    <row r="97" spans="1:6" ht="12" customHeight="1" x14ac:dyDescent="0.25">
      <c r="A97" s="27" t="s">
        <v>87</v>
      </c>
      <c r="B97" s="4" t="s">
        <v>201</v>
      </c>
      <c r="C97" s="29">
        <f>'1.2.sz.mell.'!C97+'1.3.sz.mell.'!C97+'1.4.sz.mell.'!C97</f>
        <v>0</v>
      </c>
      <c r="D97" s="29">
        <f>'1.2.sz.mell.'!D97+'1.3.sz.mell.'!D97+'1.4.sz.mell.'!D97</f>
        <v>0</v>
      </c>
      <c r="E97" s="29">
        <f>'1.2.sz.mell.'!E97+'1.3.sz.mell.'!E97+'1.4.sz.mell.'!E97</f>
        <v>0</v>
      </c>
      <c r="F97" s="150"/>
    </row>
    <row r="98" spans="1:6" ht="12" customHeight="1" thickBot="1" x14ac:dyDescent="0.3">
      <c r="A98" s="33" t="s">
        <v>89</v>
      </c>
      <c r="B98" s="66" t="s">
        <v>202</v>
      </c>
      <c r="C98" s="36">
        <f>'1.2.sz.mell.'!C98+'1.3.sz.mell.'!C98+'1.4.sz.mell.'!C98</f>
        <v>3703000</v>
      </c>
      <c r="D98" s="36">
        <f>'1.2.sz.mell.'!D98+'1.3.sz.mell.'!D98+'1.4.sz.mell.'!D98</f>
        <v>3401886</v>
      </c>
      <c r="E98" s="36">
        <f>'1.2.sz.mell.'!E98+'1.3.sz.mell.'!E98+'1.4.sz.mell.'!E98</f>
        <v>0</v>
      </c>
      <c r="F98" s="148">
        <f>E98/D98*100</f>
        <v>0</v>
      </c>
    </row>
    <row r="99" spans="1:6" ht="12" customHeight="1" thickBot="1" x14ac:dyDescent="0.3">
      <c r="A99" s="24" t="s">
        <v>14</v>
      </c>
      <c r="B99" s="5" t="s">
        <v>71</v>
      </c>
      <c r="C99" s="11">
        <f>+C84+C90+C96</f>
        <v>201193000</v>
      </c>
      <c r="D99" s="11">
        <f>+D84+D90+D96</f>
        <v>226171046</v>
      </c>
      <c r="E99" s="11">
        <f>+E84+E90+E96</f>
        <v>213982518</v>
      </c>
      <c r="F99" s="149">
        <f>E99/D99*100</f>
        <v>94.610924689272551</v>
      </c>
    </row>
    <row r="100" spans="1:6" ht="12" customHeight="1" thickBot="1" x14ac:dyDescent="0.3">
      <c r="A100" s="24" t="s">
        <v>18</v>
      </c>
      <c r="B100" s="5" t="s">
        <v>40</v>
      </c>
      <c r="C100" s="11">
        <f>+C101+C102+C103</f>
        <v>0</v>
      </c>
      <c r="D100" s="11">
        <f>+D101+D102+D103</f>
        <v>0</v>
      </c>
      <c r="E100" s="11">
        <f>+E101+E102+E103</f>
        <v>0</v>
      </c>
      <c r="F100" s="149"/>
    </row>
    <row r="101" spans="1:6" ht="12" customHeight="1" x14ac:dyDescent="0.25">
      <c r="A101" s="27" t="s">
        <v>19</v>
      </c>
      <c r="B101" s="4" t="s">
        <v>41</v>
      </c>
      <c r="C101" s="12">
        <f>'1.2.sz.mell.'!C101+'1.3.sz.mell.'!C101+'1.4.sz.mell.'!C101</f>
        <v>0</v>
      </c>
      <c r="D101" s="12">
        <f>'1.2.sz.mell.'!H101+'1.3.sz.mell.'!H101+'1.4.sz.mell.'!H101</f>
        <v>0</v>
      </c>
      <c r="E101" s="12">
        <f>'1.2.sz.mell.'!I101+'1.3.sz.mell.'!I101+'1.4.sz.mell.'!I101</f>
        <v>0</v>
      </c>
      <c r="F101" s="151"/>
    </row>
    <row r="102" spans="1:6" ht="12" customHeight="1" x14ac:dyDescent="0.25">
      <c r="A102" s="27" t="s">
        <v>21</v>
      </c>
      <c r="B102" s="4" t="s">
        <v>42</v>
      </c>
      <c r="C102" s="12">
        <f>'1.2.sz.mell.'!C102+'1.3.sz.mell.'!C102+'1.4.sz.mell.'!C102</f>
        <v>0</v>
      </c>
      <c r="D102" s="12">
        <f>'1.2.sz.mell.'!H102+'1.3.sz.mell.'!H102+'1.4.sz.mell.'!H102</f>
        <v>0</v>
      </c>
      <c r="E102" s="12">
        <f>'1.2.sz.mell.'!I102+'1.3.sz.mell.'!I102+'1.4.sz.mell.'!I102</f>
        <v>0</v>
      </c>
      <c r="F102" s="151"/>
    </row>
    <row r="103" spans="1:6" ht="12" customHeight="1" thickBot="1" x14ac:dyDescent="0.3">
      <c r="A103" s="64" t="s">
        <v>23</v>
      </c>
      <c r="B103" s="13" t="s">
        <v>43</v>
      </c>
      <c r="C103" s="12">
        <f>'1.2.sz.mell.'!C103+'1.3.sz.mell.'!C103+'1.4.sz.mell.'!C103</f>
        <v>0</v>
      </c>
      <c r="D103" s="12">
        <f>'1.2.sz.mell.'!H103+'1.3.sz.mell.'!H103+'1.4.sz.mell.'!H103</f>
        <v>0</v>
      </c>
      <c r="E103" s="12">
        <f>'1.2.sz.mell.'!I103+'1.3.sz.mell.'!I103+'1.4.sz.mell.'!I103</f>
        <v>0</v>
      </c>
      <c r="F103" s="151"/>
    </row>
    <row r="104" spans="1:6" ht="12" customHeight="1" thickBot="1" x14ac:dyDescent="0.3">
      <c r="A104" s="24" t="s">
        <v>25</v>
      </c>
      <c r="B104" s="5" t="s">
        <v>44</v>
      </c>
      <c r="C104" s="11">
        <f>+C105+C106+C107+C108</f>
        <v>0</v>
      </c>
      <c r="D104" s="11">
        <f>+D105+D106+D107+D108</f>
        <v>0</v>
      </c>
      <c r="E104" s="11">
        <f>+E105+E106+E107+E108</f>
        <v>0</v>
      </c>
      <c r="F104" s="149"/>
    </row>
    <row r="105" spans="1:6" ht="12" customHeight="1" x14ac:dyDescent="0.25">
      <c r="A105" s="27" t="s">
        <v>45</v>
      </c>
      <c r="B105" s="4" t="s">
        <v>46</v>
      </c>
      <c r="C105" s="12">
        <f>'1.2.sz.mell.'!C105+'1.3.sz.mell.'!C105+'1.4.sz.mell.'!C105</f>
        <v>0</v>
      </c>
      <c r="D105" s="12">
        <f>'1.2.sz.mell.'!H105+'1.3.sz.mell.'!H105+'1.4.sz.mell.'!H105</f>
        <v>0</v>
      </c>
      <c r="E105" s="12">
        <f>'1.2.sz.mell.'!I105+'1.3.sz.mell.'!I105+'1.4.sz.mell.'!I105</f>
        <v>0</v>
      </c>
      <c r="F105" s="151"/>
    </row>
    <row r="106" spans="1:6" ht="12" customHeight="1" x14ac:dyDescent="0.25">
      <c r="A106" s="27" t="s">
        <v>47</v>
      </c>
      <c r="B106" s="4" t="s">
        <v>48</v>
      </c>
      <c r="C106" s="12">
        <f>'1.2.sz.mell.'!C106+'1.3.sz.mell.'!C106+'1.4.sz.mell.'!C106</f>
        <v>0</v>
      </c>
      <c r="D106" s="12">
        <f>'1.2.sz.mell.'!H106+'1.3.sz.mell.'!H106+'1.4.sz.mell.'!H106</f>
        <v>0</v>
      </c>
      <c r="E106" s="12">
        <f>'1.2.sz.mell.'!I106+'1.3.sz.mell.'!I106+'1.4.sz.mell.'!I106</f>
        <v>0</v>
      </c>
      <c r="F106" s="151"/>
    </row>
    <row r="107" spans="1:6" ht="12" customHeight="1" x14ac:dyDescent="0.25">
      <c r="A107" s="27" t="s">
        <v>49</v>
      </c>
      <c r="B107" s="4" t="s">
        <v>50</v>
      </c>
      <c r="C107" s="12">
        <f>'1.2.sz.mell.'!C107+'1.3.sz.mell.'!C107+'1.4.sz.mell.'!C107</f>
        <v>0</v>
      </c>
      <c r="D107" s="12">
        <f>'1.2.sz.mell.'!H107+'1.3.sz.mell.'!H107+'1.4.sz.mell.'!H107</f>
        <v>0</v>
      </c>
      <c r="E107" s="12">
        <f>'1.2.sz.mell.'!I107+'1.3.sz.mell.'!I107+'1.4.sz.mell.'!I107</f>
        <v>0</v>
      </c>
      <c r="F107" s="151"/>
    </row>
    <row r="108" spans="1:6" ht="12" customHeight="1" thickBot="1" x14ac:dyDescent="0.3">
      <c r="A108" s="64" t="s">
        <v>51</v>
      </c>
      <c r="B108" s="13" t="s">
        <v>52</v>
      </c>
      <c r="C108" s="12">
        <f>'1.2.sz.mell.'!C108+'1.3.sz.mell.'!C108+'1.4.sz.mell.'!C108</f>
        <v>0</v>
      </c>
      <c r="D108" s="12">
        <f>'1.2.sz.mell.'!H108+'1.3.sz.mell.'!H108+'1.4.sz.mell.'!H108</f>
        <v>0</v>
      </c>
      <c r="E108" s="12">
        <f>'1.2.sz.mell.'!I108+'1.3.sz.mell.'!I108+'1.4.sz.mell.'!I108</f>
        <v>0</v>
      </c>
      <c r="F108" s="151"/>
    </row>
    <row r="109" spans="1:6" ht="12" customHeight="1" thickBot="1" x14ac:dyDescent="0.3">
      <c r="A109" s="24" t="s">
        <v>27</v>
      </c>
      <c r="B109" s="5" t="s">
        <v>53</v>
      </c>
      <c r="C109" s="14">
        <f>+C110+C111+C113+C114</f>
        <v>0</v>
      </c>
      <c r="D109" s="14">
        <f>+D110+D111+D113+D114</f>
        <v>0</v>
      </c>
      <c r="E109" s="14">
        <f>+E110+E111+E113+E114</f>
        <v>0</v>
      </c>
      <c r="F109" s="152"/>
    </row>
    <row r="110" spans="1:6" ht="12" customHeight="1" x14ac:dyDescent="0.25">
      <c r="A110" s="27" t="s">
        <v>54</v>
      </c>
      <c r="B110" s="4" t="s">
        <v>55</v>
      </c>
      <c r="C110" s="12">
        <f>'1.2.sz.mell.'!C110+'1.3.sz.mell.'!C110+'1.4.sz.mell.'!C110</f>
        <v>0</v>
      </c>
      <c r="D110" s="12">
        <f>'1.2.sz.mell.'!H110+'1.3.sz.mell.'!H110+'1.4.sz.mell.'!H110</f>
        <v>0</v>
      </c>
      <c r="E110" s="12">
        <f>'1.2.sz.mell.'!I110+'1.3.sz.mell.'!I110+'1.4.sz.mell.'!I110</f>
        <v>0</v>
      </c>
      <c r="F110" s="151"/>
    </row>
    <row r="111" spans="1:6" ht="12" customHeight="1" x14ac:dyDescent="0.25">
      <c r="A111" s="27" t="s">
        <v>56</v>
      </c>
      <c r="B111" s="4" t="s">
        <v>57</v>
      </c>
      <c r="C111" s="12">
        <f>'1.2.sz.mell.'!C111+'1.3.sz.mell.'!C111+'1.4.sz.mell.'!C111</f>
        <v>0</v>
      </c>
      <c r="D111" s="12">
        <f>'1.2.sz.mell.'!H111+'1.3.sz.mell.'!H111+'1.4.sz.mell.'!H111</f>
        <v>0</v>
      </c>
      <c r="E111" s="12">
        <f>'1.2.sz.mell.'!I111+'1.3.sz.mell.'!I111+'1.4.sz.mell.'!I111</f>
        <v>0</v>
      </c>
      <c r="F111" s="151"/>
    </row>
    <row r="112" spans="1:6" ht="12" customHeight="1" x14ac:dyDescent="0.25">
      <c r="A112" s="27" t="s">
        <v>58</v>
      </c>
      <c r="B112" s="4" t="s">
        <v>73</v>
      </c>
      <c r="C112" s="12"/>
      <c r="D112" s="12"/>
      <c r="E112" s="12"/>
      <c r="F112" s="151"/>
    </row>
    <row r="113" spans="1:12" ht="12" customHeight="1" x14ac:dyDescent="0.25">
      <c r="A113" s="27" t="s">
        <v>60</v>
      </c>
      <c r="B113" s="4" t="s">
        <v>59</v>
      </c>
      <c r="C113" s="12">
        <f>'1.2.sz.mell.'!C113+'1.3.sz.mell.'!C113+'1.4.sz.mell.'!C113</f>
        <v>0</v>
      </c>
      <c r="D113" s="12">
        <f>'1.2.sz.mell.'!H113+'1.3.sz.mell.'!H113+'1.4.sz.mell.'!H113</f>
        <v>0</v>
      </c>
      <c r="E113" s="12">
        <f>'1.2.sz.mell.'!I113+'1.3.sz.mell.'!I113+'1.4.sz.mell.'!I113</f>
        <v>0</v>
      </c>
      <c r="F113" s="151"/>
    </row>
    <row r="114" spans="1:12" ht="12" customHeight="1" thickBot="1" x14ac:dyDescent="0.3">
      <c r="A114" s="64" t="s">
        <v>72</v>
      </c>
      <c r="B114" s="13" t="s">
        <v>61</v>
      </c>
      <c r="C114" s="12">
        <f>'1.2.sz.mell.'!C114+'1.3.sz.mell.'!C114+'1.4.sz.mell.'!C114</f>
        <v>0</v>
      </c>
      <c r="D114" s="12">
        <f>'1.2.sz.mell.'!H114+'1.3.sz.mell.'!H114+'1.4.sz.mell.'!H114</f>
        <v>0</v>
      </c>
      <c r="E114" s="12">
        <f>'1.2.sz.mell.'!I114+'1.3.sz.mell.'!I114+'1.4.sz.mell.'!I114</f>
        <v>0</v>
      </c>
      <c r="F114" s="151"/>
    </row>
    <row r="115" spans="1:12" ht="12" customHeight="1" thickBot="1" x14ac:dyDescent="0.3">
      <c r="A115" s="24" t="s">
        <v>28</v>
      </c>
      <c r="B115" s="5" t="s">
        <v>62</v>
      </c>
      <c r="C115" s="68">
        <f>+C116+C117+C118+C119</f>
        <v>0</v>
      </c>
      <c r="D115" s="68">
        <f>+D116+D117+D118+D119</f>
        <v>0</v>
      </c>
      <c r="E115" s="68">
        <f>+E116+E117+E118+E119</f>
        <v>0</v>
      </c>
      <c r="F115" s="153"/>
    </row>
    <row r="116" spans="1:12" ht="12" customHeight="1" x14ac:dyDescent="0.25">
      <c r="A116" s="27" t="s">
        <v>63</v>
      </c>
      <c r="B116" s="4" t="s">
        <v>64</v>
      </c>
      <c r="C116" s="12">
        <f>'1.2.sz.mell.'!C116+'1.3.sz.mell.'!C116+'1.4.sz.mell.'!C116</f>
        <v>0</v>
      </c>
      <c r="D116" s="12">
        <f>'1.2.sz.mell.'!H116+'1.3.sz.mell.'!H116+'1.4.sz.mell.'!H116</f>
        <v>0</v>
      </c>
      <c r="E116" s="12">
        <f>'1.2.sz.mell.'!I116+'1.3.sz.mell.'!I116+'1.4.sz.mell.'!I116</f>
        <v>0</v>
      </c>
      <c r="F116" s="151"/>
    </row>
    <row r="117" spans="1:12" ht="12" customHeight="1" x14ac:dyDescent="0.25">
      <c r="A117" s="27" t="s">
        <v>65</v>
      </c>
      <c r="B117" s="4" t="s">
        <v>66</v>
      </c>
      <c r="C117" s="12">
        <f>'1.2.sz.mell.'!C117+'1.3.sz.mell.'!C117+'1.4.sz.mell.'!C117</f>
        <v>0</v>
      </c>
      <c r="D117" s="12">
        <f>'1.2.sz.mell.'!H117+'1.3.sz.mell.'!H117+'1.4.sz.mell.'!H117</f>
        <v>0</v>
      </c>
      <c r="E117" s="12">
        <f>'1.2.sz.mell.'!I117+'1.3.sz.mell.'!I117+'1.4.sz.mell.'!I117</f>
        <v>0</v>
      </c>
      <c r="F117" s="151"/>
    </row>
    <row r="118" spans="1:12" ht="12" customHeight="1" x14ac:dyDescent="0.25">
      <c r="A118" s="27" t="s">
        <v>67</v>
      </c>
      <c r="B118" s="4" t="s">
        <v>68</v>
      </c>
      <c r="C118" s="12">
        <f>'1.2.sz.mell.'!C118+'1.3.sz.mell.'!C118+'1.4.sz.mell.'!C118</f>
        <v>0</v>
      </c>
      <c r="D118" s="12">
        <f>'1.2.sz.mell.'!H118+'1.3.sz.mell.'!H118+'1.4.sz.mell.'!H118</f>
        <v>0</v>
      </c>
      <c r="E118" s="12">
        <f>'1.2.sz.mell.'!I118+'1.3.sz.mell.'!I118+'1.4.sz.mell.'!I118</f>
        <v>0</v>
      </c>
      <c r="F118" s="151"/>
    </row>
    <row r="119" spans="1:12" ht="12" customHeight="1" thickBot="1" x14ac:dyDescent="0.3">
      <c r="A119" s="64" t="s">
        <v>69</v>
      </c>
      <c r="B119" s="13" t="s">
        <v>70</v>
      </c>
      <c r="C119" s="139">
        <f>'1.2.sz.mell.'!C119+'1.3.sz.mell.'!C119+'1.4.sz.mell.'!C119</f>
        <v>0</v>
      </c>
      <c r="D119" s="12">
        <f>'1.2.sz.mell.'!H119+'1.3.sz.mell.'!H119+'1.4.sz.mell.'!H119</f>
        <v>0</v>
      </c>
      <c r="E119" s="12">
        <f>'1.2.sz.mell.'!I119+'1.3.sz.mell.'!I119+'1.4.sz.mell.'!I119</f>
        <v>0</v>
      </c>
      <c r="F119" s="151"/>
    </row>
    <row r="120" spans="1:12" ht="12" customHeight="1" thickBot="1" x14ac:dyDescent="0.3">
      <c r="A120" s="141" t="s">
        <v>29</v>
      </c>
      <c r="B120" s="5" t="s">
        <v>291</v>
      </c>
      <c r="C120" s="140"/>
      <c r="D120" s="138"/>
      <c r="E120" s="138"/>
      <c r="F120" s="154"/>
    </row>
    <row r="121" spans="1:12" ht="15" customHeight="1" thickBot="1" x14ac:dyDescent="0.3">
      <c r="A121" s="24" t="s">
        <v>31</v>
      </c>
      <c r="B121" s="5" t="s">
        <v>292</v>
      </c>
      <c r="C121" s="69">
        <f>+C100+C104+C109+C115</f>
        <v>0</v>
      </c>
      <c r="D121" s="69">
        <f>+D100+D104+D109+D115</f>
        <v>0</v>
      </c>
      <c r="E121" s="69">
        <f>+E100+E104+E109+E115</f>
        <v>0</v>
      </c>
      <c r="F121" s="155"/>
      <c r="I121" s="70"/>
      <c r="J121" s="71"/>
      <c r="K121" s="71"/>
      <c r="L121" s="71"/>
    </row>
    <row r="122" spans="1:12" s="26" customFormat="1" ht="12.95" customHeight="1" thickBot="1" x14ac:dyDescent="0.25">
      <c r="A122" s="72" t="s">
        <v>216</v>
      </c>
      <c r="B122" s="73" t="s">
        <v>293</v>
      </c>
      <c r="C122" s="69">
        <f>+C99+C121</f>
        <v>201193000</v>
      </c>
      <c r="D122" s="69">
        <f>+D99+D121</f>
        <v>226171046</v>
      </c>
      <c r="E122" s="69">
        <f>+E99+E121</f>
        <v>213982518</v>
      </c>
      <c r="F122" s="155">
        <f>E122/D122*100</f>
        <v>94.610924689272551</v>
      </c>
    </row>
    <row r="123" spans="1:12" ht="7.5" customHeight="1" x14ac:dyDescent="0.25"/>
    <row r="124" spans="1:12" x14ac:dyDescent="0.25">
      <c r="A124" s="484" t="s">
        <v>203</v>
      </c>
      <c r="B124" s="484"/>
      <c r="C124" s="484"/>
      <c r="D124" s="137"/>
      <c r="E124" s="137"/>
      <c r="F124" s="137"/>
    </row>
    <row r="125" spans="1:12" ht="15" customHeight="1" thickBot="1" x14ac:dyDescent="0.3">
      <c r="A125" s="482" t="s">
        <v>204</v>
      </c>
      <c r="B125" s="482"/>
      <c r="C125" s="16"/>
      <c r="D125" s="16"/>
      <c r="E125" s="16"/>
      <c r="F125" s="16" t="s">
        <v>298</v>
      </c>
    </row>
    <row r="126" spans="1:12" ht="13.5" customHeight="1" thickBot="1" x14ac:dyDescent="0.3">
      <c r="A126" s="24">
        <v>1</v>
      </c>
      <c r="B126" s="65" t="s">
        <v>205</v>
      </c>
      <c r="C126" s="11">
        <f>+C54-C99</f>
        <v>-7497702</v>
      </c>
      <c r="D126" s="11">
        <f t="shared" ref="D126:E126" si="1">+D54-D99</f>
        <v>-7496588</v>
      </c>
      <c r="E126" s="11">
        <f t="shared" si="1"/>
        <v>9824856</v>
      </c>
      <c r="F126" s="11">
        <f t="shared" ref="F126:F127" si="2">+F76-F120</f>
        <v>0</v>
      </c>
      <c r="G126" s="76"/>
    </row>
    <row r="127" spans="1:12" ht="27.75" customHeight="1" thickBot="1" x14ac:dyDescent="0.3">
      <c r="A127" s="24" t="s">
        <v>6</v>
      </c>
      <c r="B127" s="65" t="s">
        <v>206</v>
      </c>
      <c r="C127" s="11">
        <f>+C77-C121</f>
        <v>7497702</v>
      </c>
      <c r="D127" s="11">
        <f t="shared" ref="D127:E127" si="3">+D77-D121</f>
        <v>7496588</v>
      </c>
      <c r="E127" s="11">
        <f t="shared" si="3"/>
        <v>7496588</v>
      </c>
      <c r="F127" s="11">
        <f t="shared" si="2"/>
        <v>100</v>
      </c>
    </row>
  </sheetData>
  <mergeCells count="6">
    <mergeCell ref="A125:B125"/>
    <mergeCell ref="A2:B2"/>
    <mergeCell ref="A81:B81"/>
    <mergeCell ref="A124:C124"/>
    <mergeCell ref="A1:F1"/>
    <mergeCell ref="A80:F80"/>
  </mergeCells>
  <printOptions horizontalCentered="1"/>
  <pageMargins left="0.15" right="0.15" top="0.78740157480314965" bottom="0.43307086614173229" header="0.31496062992125984" footer="0.23622047244094491"/>
  <pageSetup paperSize="9" scale="76" fitToHeight="2" orientation="portrait" r:id="rId1"/>
  <headerFooter alignWithMargins="0">
    <oddHeader xml:space="preserve">&amp;C&amp;"Times New Roman CE,Félkövér"&amp;12VÖLGYSÉGI ÖNKORMÁNYZATOK TÁRSULÁSA
2016. ÉVI KÖLTSÉGVETÉSÉNEK ÖSSZEVONT MÉRLEGE&amp;R&amp;"Times New Roman CE,Félkövér dőlt" 1.1. melléklet </oddHeader>
  </headerFooter>
  <rowBreaks count="1" manualBreakCount="1">
    <brk id="78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17" sqref="C17"/>
    </sheetView>
  </sheetViews>
  <sheetFormatPr defaultColWidth="10.25" defaultRowHeight="15.75" x14ac:dyDescent="0.25"/>
  <cols>
    <col min="1" max="1" width="57.625" style="435" customWidth="1"/>
    <col min="2" max="2" width="5.25" style="436" customWidth="1"/>
    <col min="3" max="4" width="10.375" style="435" customWidth="1"/>
    <col min="5" max="255" width="10.25" style="435"/>
    <col min="256" max="256" width="57.625" style="435" customWidth="1"/>
    <col min="257" max="257" width="5.25" style="435" customWidth="1"/>
    <col min="258" max="260" width="10.375" style="435" customWidth="1"/>
    <col min="261" max="511" width="10.25" style="435"/>
    <col min="512" max="512" width="57.625" style="435" customWidth="1"/>
    <col min="513" max="513" width="5.25" style="435" customWidth="1"/>
    <col min="514" max="516" width="10.375" style="435" customWidth="1"/>
    <col min="517" max="767" width="10.25" style="435"/>
    <col min="768" max="768" width="57.625" style="435" customWidth="1"/>
    <col min="769" max="769" width="5.25" style="435" customWidth="1"/>
    <col min="770" max="772" width="10.375" style="435" customWidth="1"/>
    <col min="773" max="1023" width="10.25" style="435"/>
    <col min="1024" max="1024" width="57.625" style="435" customWidth="1"/>
    <col min="1025" max="1025" width="5.25" style="435" customWidth="1"/>
    <col min="1026" max="1028" width="10.375" style="435" customWidth="1"/>
    <col min="1029" max="1279" width="10.25" style="435"/>
    <col min="1280" max="1280" width="57.625" style="435" customWidth="1"/>
    <col min="1281" max="1281" width="5.25" style="435" customWidth="1"/>
    <col min="1282" max="1284" width="10.375" style="435" customWidth="1"/>
    <col min="1285" max="1535" width="10.25" style="435"/>
    <col min="1536" max="1536" width="57.625" style="435" customWidth="1"/>
    <col min="1537" max="1537" width="5.25" style="435" customWidth="1"/>
    <col min="1538" max="1540" width="10.375" style="435" customWidth="1"/>
    <col min="1541" max="1791" width="10.25" style="435"/>
    <col min="1792" max="1792" width="57.625" style="435" customWidth="1"/>
    <col min="1793" max="1793" width="5.25" style="435" customWidth="1"/>
    <col min="1794" max="1796" width="10.375" style="435" customWidth="1"/>
    <col min="1797" max="2047" width="10.25" style="435"/>
    <col min="2048" max="2048" width="57.625" style="435" customWidth="1"/>
    <col min="2049" max="2049" width="5.25" style="435" customWidth="1"/>
    <col min="2050" max="2052" width="10.375" style="435" customWidth="1"/>
    <col min="2053" max="2303" width="10.25" style="435"/>
    <col min="2304" max="2304" width="57.625" style="435" customWidth="1"/>
    <col min="2305" max="2305" width="5.25" style="435" customWidth="1"/>
    <col min="2306" max="2308" width="10.375" style="435" customWidth="1"/>
    <col min="2309" max="2559" width="10.25" style="435"/>
    <col min="2560" max="2560" width="57.625" style="435" customWidth="1"/>
    <col min="2561" max="2561" width="5.25" style="435" customWidth="1"/>
    <col min="2562" max="2564" width="10.375" style="435" customWidth="1"/>
    <col min="2565" max="2815" width="10.25" style="435"/>
    <col min="2816" max="2816" width="57.625" style="435" customWidth="1"/>
    <col min="2817" max="2817" width="5.25" style="435" customWidth="1"/>
    <col min="2818" max="2820" width="10.375" style="435" customWidth="1"/>
    <col min="2821" max="3071" width="10.25" style="435"/>
    <col min="3072" max="3072" width="57.625" style="435" customWidth="1"/>
    <col min="3073" max="3073" width="5.25" style="435" customWidth="1"/>
    <col min="3074" max="3076" width="10.375" style="435" customWidth="1"/>
    <col min="3077" max="3327" width="10.25" style="435"/>
    <col min="3328" max="3328" width="57.625" style="435" customWidth="1"/>
    <col min="3329" max="3329" width="5.25" style="435" customWidth="1"/>
    <col min="3330" max="3332" width="10.375" style="435" customWidth="1"/>
    <col min="3333" max="3583" width="10.25" style="435"/>
    <col min="3584" max="3584" width="57.625" style="435" customWidth="1"/>
    <col min="3585" max="3585" width="5.25" style="435" customWidth="1"/>
    <col min="3586" max="3588" width="10.375" style="435" customWidth="1"/>
    <col min="3589" max="3839" width="10.25" style="435"/>
    <col min="3840" max="3840" width="57.625" style="435" customWidth="1"/>
    <col min="3841" max="3841" width="5.25" style="435" customWidth="1"/>
    <col min="3842" max="3844" width="10.375" style="435" customWidth="1"/>
    <col min="3845" max="4095" width="10.25" style="435"/>
    <col min="4096" max="4096" width="57.625" style="435" customWidth="1"/>
    <col min="4097" max="4097" width="5.25" style="435" customWidth="1"/>
    <col min="4098" max="4100" width="10.375" style="435" customWidth="1"/>
    <col min="4101" max="4351" width="10.25" style="435"/>
    <col min="4352" max="4352" width="57.625" style="435" customWidth="1"/>
    <col min="4353" max="4353" width="5.25" style="435" customWidth="1"/>
    <col min="4354" max="4356" width="10.375" style="435" customWidth="1"/>
    <col min="4357" max="4607" width="10.25" style="435"/>
    <col min="4608" max="4608" width="57.625" style="435" customWidth="1"/>
    <col min="4609" max="4609" width="5.25" style="435" customWidth="1"/>
    <col min="4610" max="4612" width="10.375" style="435" customWidth="1"/>
    <col min="4613" max="4863" width="10.25" style="435"/>
    <col min="4864" max="4864" width="57.625" style="435" customWidth="1"/>
    <col min="4865" max="4865" width="5.25" style="435" customWidth="1"/>
    <col min="4866" max="4868" width="10.375" style="435" customWidth="1"/>
    <col min="4869" max="5119" width="10.25" style="435"/>
    <col min="5120" max="5120" width="57.625" style="435" customWidth="1"/>
    <col min="5121" max="5121" width="5.25" style="435" customWidth="1"/>
    <col min="5122" max="5124" width="10.375" style="435" customWidth="1"/>
    <col min="5125" max="5375" width="10.25" style="435"/>
    <col min="5376" max="5376" width="57.625" style="435" customWidth="1"/>
    <col min="5377" max="5377" width="5.25" style="435" customWidth="1"/>
    <col min="5378" max="5380" width="10.375" style="435" customWidth="1"/>
    <col min="5381" max="5631" width="10.25" style="435"/>
    <col min="5632" max="5632" width="57.625" style="435" customWidth="1"/>
    <col min="5633" max="5633" width="5.25" style="435" customWidth="1"/>
    <col min="5634" max="5636" width="10.375" style="435" customWidth="1"/>
    <col min="5637" max="5887" width="10.25" style="435"/>
    <col min="5888" max="5888" width="57.625" style="435" customWidth="1"/>
    <col min="5889" max="5889" width="5.25" style="435" customWidth="1"/>
    <col min="5890" max="5892" width="10.375" style="435" customWidth="1"/>
    <col min="5893" max="6143" width="10.25" style="435"/>
    <col min="6144" max="6144" width="57.625" style="435" customWidth="1"/>
    <col min="6145" max="6145" width="5.25" style="435" customWidth="1"/>
    <col min="6146" max="6148" width="10.375" style="435" customWidth="1"/>
    <col min="6149" max="6399" width="10.25" style="435"/>
    <col min="6400" max="6400" width="57.625" style="435" customWidth="1"/>
    <col min="6401" max="6401" width="5.25" style="435" customWidth="1"/>
    <col min="6402" max="6404" width="10.375" style="435" customWidth="1"/>
    <col min="6405" max="6655" width="10.25" style="435"/>
    <col min="6656" max="6656" width="57.625" style="435" customWidth="1"/>
    <col min="6657" max="6657" width="5.25" style="435" customWidth="1"/>
    <col min="6658" max="6660" width="10.375" style="435" customWidth="1"/>
    <col min="6661" max="6911" width="10.25" style="435"/>
    <col min="6912" max="6912" width="57.625" style="435" customWidth="1"/>
    <col min="6913" max="6913" width="5.25" style="435" customWidth="1"/>
    <col min="6914" max="6916" width="10.375" style="435" customWidth="1"/>
    <col min="6917" max="7167" width="10.25" style="435"/>
    <col min="7168" max="7168" width="57.625" style="435" customWidth="1"/>
    <col min="7169" max="7169" width="5.25" style="435" customWidth="1"/>
    <col min="7170" max="7172" width="10.375" style="435" customWidth="1"/>
    <col min="7173" max="7423" width="10.25" style="435"/>
    <col min="7424" max="7424" width="57.625" style="435" customWidth="1"/>
    <col min="7425" max="7425" width="5.25" style="435" customWidth="1"/>
    <col min="7426" max="7428" width="10.375" style="435" customWidth="1"/>
    <col min="7429" max="7679" width="10.25" style="435"/>
    <col min="7680" max="7680" width="57.625" style="435" customWidth="1"/>
    <col min="7681" max="7681" width="5.25" style="435" customWidth="1"/>
    <col min="7682" max="7684" width="10.375" style="435" customWidth="1"/>
    <col min="7685" max="7935" width="10.25" style="435"/>
    <col min="7936" max="7936" width="57.625" style="435" customWidth="1"/>
    <col min="7937" max="7937" width="5.25" style="435" customWidth="1"/>
    <col min="7938" max="7940" width="10.375" style="435" customWidth="1"/>
    <col min="7941" max="8191" width="10.25" style="435"/>
    <col min="8192" max="8192" width="57.625" style="435" customWidth="1"/>
    <col min="8193" max="8193" width="5.25" style="435" customWidth="1"/>
    <col min="8194" max="8196" width="10.375" style="435" customWidth="1"/>
    <col min="8197" max="8447" width="10.25" style="435"/>
    <col min="8448" max="8448" width="57.625" style="435" customWidth="1"/>
    <col min="8449" max="8449" width="5.25" style="435" customWidth="1"/>
    <col min="8450" max="8452" width="10.375" style="435" customWidth="1"/>
    <col min="8453" max="8703" width="10.25" style="435"/>
    <col min="8704" max="8704" width="57.625" style="435" customWidth="1"/>
    <col min="8705" max="8705" width="5.25" style="435" customWidth="1"/>
    <col min="8706" max="8708" width="10.375" style="435" customWidth="1"/>
    <col min="8709" max="8959" width="10.25" style="435"/>
    <col min="8960" max="8960" width="57.625" style="435" customWidth="1"/>
    <col min="8961" max="8961" width="5.25" style="435" customWidth="1"/>
    <col min="8962" max="8964" width="10.375" style="435" customWidth="1"/>
    <col min="8965" max="9215" width="10.25" style="435"/>
    <col min="9216" max="9216" width="57.625" style="435" customWidth="1"/>
    <col min="9217" max="9217" width="5.25" style="435" customWidth="1"/>
    <col min="9218" max="9220" width="10.375" style="435" customWidth="1"/>
    <col min="9221" max="9471" width="10.25" style="435"/>
    <col min="9472" max="9472" width="57.625" style="435" customWidth="1"/>
    <col min="9473" max="9473" width="5.25" style="435" customWidth="1"/>
    <col min="9474" max="9476" width="10.375" style="435" customWidth="1"/>
    <col min="9477" max="9727" width="10.25" style="435"/>
    <col min="9728" max="9728" width="57.625" style="435" customWidth="1"/>
    <col min="9729" max="9729" width="5.25" style="435" customWidth="1"/>
    <col min="9730" max="9732" width="10.375" style="435" customWidth="1"/>
    <col min="9733" max="9983" width="10.25" style="435"/>
    <col min="9984" max="9984" width="57.625" style="435" customWidth="1"/>
    <col min="9985" max="9985" width="5.25" style="435" customWidth="1"/>
    <col min="9986" max="9988" width="10.375" style="435" customWidth="1"/>
    <col min="9989" max="10239" width="10.25" style="435"/>
    <col min="10240" max="10240" width="57.625" style="435" customWidth="1"/>
    <col min="10241" max="10241" width="5.25" style="435" customWidth="1"/>
    <col min="10242" max="10244" width="10.375" style="435" customWidth="1"/>
    <col min="10245" max="10495" width="10.25" style="435"/>
    <col min="10496" max="10496" width="57.625" style="435" customWidth="1"/>
    <col min="10497" max="10497" width="5.25" style="435" customWidth="1"/>
    <col min="10498" max="10500" width="10.375" style="435" customWidth="1"/>
    <col min="10501" max="10751" width="10.25" style="435"/>
    <col min="10752" max="10752" width="57.625" style="435" customWidth="1"/>
    <col min="10753" max="10753" width="5.25" style="435" customWidth="1"/>
    <col min="10754" max="10756" width="10.375" style="435" customWidth="1"/>
    <col min="10757" max="11007" width="10.25" style="435"/>
    <col min="11008" max="11008" width="57.625" style="435" customWidth="1"/>
    <col min="11009" max="11009" width="5.25" style="435" customWidth="1"/>
    <col min="11010" max="11012" width="10.375" style="435" customWidth="1"/>
    <col min="11013" max="11263" width="10.25" style="435"/>
    <col min="11264" max="11264" width="57.625" style="435" customWidth="1"/>
    <col min="11265" max="11265" width="5.25" style="435" customWidth="1"/>
    <col min="11266" max="11268" width="10.375" style="435" customWidth="1"/>
    <col min="11269" max="11519" width="10.25" style="435"/>
    <col min="11520" max="11520" width="57.625" style="435" customWidth="1"/>
    <col min="11521" max="11521" width="5.25" style="435" customWidth="1"/>
    <col min="11522" max="11524" width="10.375" style="435" customWidth="1"/>
    <col min="11525" max="11775" width="10.25" style="435"/>
    <col min="11776" max="11776" width="57.625" style="435" customWidth="1"/>
    <col min="11777" max="11777" width="5.25" style="435" customWidth="1"/>
    <col min="11778" max="11780" width="10.375" style="435" customWidth="1"/>
    <col min="11781" max="12031" width="10.25" style="435"/>
    <col min="12032" max="12032" width="57.625" style="435" customWidth="1"/>
    <col min="12033" max="12033" width="5.25" style="435" customWidth="1"/>
    <col min="12034" max="12036" width="10.375" style="435" customWidth="1"/>
    <col min="12037" max="12287" width="10.25" style="435"/>
    <col min="12288" max="12288" width="57.625" style="435" customWidth="1"/>
    <col min="12289" max="12289" width="5.25" style="435" customWidth="1"/>
    <col min="12290" max="12292" width="10.375" style="435" customWidth="1"/>
    <col min="12293" max="12543" width="10.25" style="435"/>
    <col min="12544" max="12544" width="57.625" style="435" customWidth="1"/>
    <col min="12545" max="12545" width="5.25" style="435" customWidth="1"/>
    <col min="12546" max="12548" width="10.375" style="435" customWidth="1"/>
    <col min="12549" max="12799" width="10.25" style="435"/>
    <col min="12800" max="12800" width="57.625" style="435" customWidth="1"/>
    <col min="12801" max="12801" width="5.25" style="435" customWidth="1"/>
    <col min="12802" max="12804" width="10.375" style="435" customWidth="1"/>
    <col min="12805" max="13055" width="10.25" style="435"/>
    <col min="13056" max="13056" width="57.625" style="435" customWidth="1"/>
    <col min="13057" max="13057" width="5.25" style="435" customWidth="1"/>
    <col min="13058" max="13060" width="10.375" style="435" customWidth="1"/>
    <col min="13061" max="13311" width="10.25" style="435"/>
    <col min="13312" max="13312" width="57.625" style="435" customWidth="1"/>
    <col min="13313" max="13313" width="5.25" style="435" customWidth="1"/>
    <col min="13314" max="13316" width="10.375" style="435" customWidth="1"/>
    <col min="13317" max="13567" width="10.25" style="435"/>
    <col min="13568" max="13568" width="57.625" style="435" customWidth="1"/>
    <col min="13569" max="13569" width="5.25" style="435" customWidth="1"/>
    <col min="13570" max="13572" width="10.375" style="435" customWidth="1"/>
    <col min="13573" max="13823" width="10.25" style="435"/>
    <col min="13824" max="13824" width="57.625" style="435" customWidth="1"/>
    <col min="13825" max="13825" width="5.25" style="435" customWidth="1"/>
    <col min="13826" max="13828" width="10.375" style="435" customWidth="1"/>
    <col min="13829" max="14079" width="10.25" style="435"/>
    <col min="14080" max="14080" width="57.625" style="435" customWidth="1"/>
    <col min="14081" max="14081" width="5.25" style="435" customWidth="1"/>
    <col min="14082" max="14084" width="10.375" style="435" customWidth="1"/>
    <col min="14085" max="14335" width="10.25" style="435"/>
    <col min="14336" max="14336" width="57.625" style="435" customWidth="1"/>
    <col min="14337" max="14337" width="5.25" style="435" customWidth="1"/>
    <col min="14338" max="14340" width="10.375" style="435" customWidth="1"/>
    <col min="14341" max="14591" width="10.25" style="435"/>
    <col min="14592" max="14592" width="57.625" style="435" customWidth="1"/>
    <col min="14593" max="14593" width="5.25" style="435" customWidth="1"/>
    <col min="14594" max="14596" width="10.375" style="435" customWidth="1"/>
    <col min="14597" max="14847" width="10.25" style="435"/>
    <col min="14848" max="14848" width="57.625" style="435" customWidth="1"/>
    <col min="14849" max="14849" width="5.25" style="435" customWidth="1"/>
    <col min="14850" max="14852" width="10.375" style="435" customWidth="1"/>
    <col min="14853" max="15103" width="10.25" style="435"/>
    <col min="15104" max="15104" width="57.625" style="435" customWidth="1"/>
    <col min="15105" max="15105" width="5.25" style="435" customWidth="1"/>
    <col min="15106" max="15108" width="10.375" style="435" customWidth="1"/>
    <col min="15109" max="15359" width="10.25" style="435"/>
    <col min="15360" max="15360" width="57.625" style="435" customWidth="1"/>
    <col min="15361" max="15361" width="5.25" style="435" customWidth="1"/>
    <col min="15362" max="15364" width="10.375" style="435" customWidth="1"/>
    <col min="15365" max="15615" width="10.25" style="435"/>
    <col min="15616" max="15616" width="57.625" style="435" customWidth="1"/>
    <col min="15617" max="15617" width="5.25" style="435" customWidth="1"/>
    <col min="15618" max="15620" width="10.375" style="435" customWidth="1"/>
    <col min="15621" max="15871" width="10.25" style="435"/>
    <col min="15872" max="15872" width="57.625" style="435" customWidth="1"/>
    <col min="15873" max="15873" width="5.25" style="435" customWidth="1"/>
    <col min="15874" max="15876" width="10.375" style="435" customWidth="1"/>
    <col min="15877" max="16127" width="10.25" style="435"/>
    <col min="16128" max="16128" width="57.625" style="435" customWidth="1"/>
    <col min="16129" max="16129" width="5.25" style="435" customWidth="1"/>
    <col min="16130" max="16132" width="10.375" style="435" customWidth="1"/>
    <col min="16133" max="16384" width="10.25" style="435"/>
  </cols>
  <sheetData>
    <row r="1" spans="1:4" x14ac:dyDescent="0.25">
      <c r="A1" s="500" t="str">
        <f>+CONCATENATE("VAGYONKIMUTATÁS",CHAR(10),"a könyvviteli mérlegben értékkel szereplő eszközökről",CHAR(10),LEFT('[1]1. sz. mell.'!C3,4),".")</f>
        <v>VAGYONKIMUTATÁS
a könyvviteli mérlegben értékkel szereplő eszközökről
2016.</v>
      </c>
      <c r="B1" s="501"/>
      <c r="C1" s="501"/>
      <c r="D1" s="501"/>
    </row>
    <row r="2" spans="1:4" ht="16.5" thickBot="1" x14ac:dyDescent="0.3">
      <c r="C2" s="437"/>
      <c r="D2" s="438" t="s">
        <v>298</v>
      </c>
    </row>
    <row r="3" spans="1:4" x14ac:dyDescent="0.25">
      <c r="A3" s="502" t="s">
        <v>560</v>
      </c>
      <c r="B3" s="505" t="s">
        <v>303</v>
      </c>
      <c r="C3" s="508" t="s">
        <v>561</v>
      </c>
      <c r="D3" s="508" t="s">
        <v>562</v>
      </c>
    </row>
    <row r="4" spans="1:4" x14ac:dyDescent="0.25">
      <c r="A4" s="503"/>
      <c r="B4" s="506"/>
      <c r="C4" s="509"/>
      <c r="D4" s="509"/>
    </row>
    <row r="5" spans="1:4" x14ac:dyDescent="0.25">
      <c r="A5" s="504"/>
      <c r="B5" s="507"/>
      <c r="C5" s="510" t="s">
        <v>563</v>
      </c>
      <c r="D5" s="510"/>
    </row>
    <row r="6" spans="1:4" s="441" customFormat="1" ht="16.5" thickBot="1" x14ac:dyDescent="0.3">
      <c r="A6" s="439" t="s">
        <v>564</v>
      </c>
      <c r="B6" s="440" t="s">
        <v>510</v>
      </c>
      <c r="C6" s="440" t="s">
        <v>511</v>
      </c>
      <c r="D6" s="440" t="s">
        <v>537</v>
      </c>
    </row>
    <row r="7" spans="1:4" s="445" customFormat="1" x14ac:dyDescent="0.25">
      <c r="A7" s="442" t="s">
        <v>565</v>
      </c>
      <c r="B7" s="443" t="s">
        <v>513</v>
      </c>
      <c r="C7" s="444">
        <v>37478500</v>
      </c>
      <c r="D7" s="444"/>
    </row>
    <row r="8" spans="1:4" s="445" customFormat="1" x14ac:dyDescent="0.25">
      <c r="A8" s="388" t="s">
        <v>566</v>
      </c>
      <c r="B8" s="391" t="s">
        <v>515</v>
      </c>
      <c r="C8" s="446">
        <f>+C9+C14+C19+C24+C29</f>
        <v>54300652</v>
      </c>
      <c r="D8" s="446">
        <f>+D9+D14+D19+D24+D29</f>
        <v>22318458</v>
      </c>
    </row>
    <row r="9" spans="1:4" s="445" customFormat="1" x14ac:dyDescent="0.25">
      <c r="A9" s="388" t="s">
        <v>567</v>
      </c>
      <c r="B9" s="391" t="s">
        <v>517</v>
      </c>
      <c r="C9" s="446">
        <f>+C10+C11+C12+C13</f>
        <v>0</v>
      </c>
      <c r="D9" s="446">
        <f>+D10+D11+D12+D13</f>
        <v>0</v>
      </c>
    </row>
    <row r="10" spans="1:4" s="445" customFormat="1" x14ac:dyDescent="0.25">
      <c r="A10" s="447" t="s">
        <v>568</v>
      </c>
      <c r="B10" s="391" t="s">
        <v>519</v>
      </c>
      <c r="C10" s="448"/>
      <c r="D10" s="448"/>
    </row>
    <row r="11" spans="1:4" s="445" customFormat="1" ht="22.5" x14ac:dyDescent="0.25">
      <c r="A11" s="447" t="s">
        <v>569</v>
      </c>
      <c r="B11" s="391" t="s">
        <v>521</v>
      </c>
      <c r="C11" s="449"/>
      <c r="D11" s="449"/>
    </row>
    <row r="12" spans="1:4" s="445" customFormat="1" x14ac:dyDescent="0.25">
      <c r="A12" s="447" t="s">
        <v>570</v>
      </c>
      <c r="B12" s="391" t="s">
        <v>523</v>
      </c>
      <c r="C12" s="449"/>
      <c r="D12" s="449"/>
    </row>
    <row r="13" spans="1:4" s="445" customFormat="1" x14ac:dyDescent="0.25">
      <c r="A13" s="447" t="s">
        <v>571</v>
      </c>
      <c r="B13" s="391" t="s">
        <v>525</v>
      </c>
      <c r="C13" s="449"/>
      <c r="D13" s="449"/>
    </row>
    <row r="14" spans="1:4" s="445" customFormat="1" x14ac:dyDescent="0.25">
      <c r="A14" s="388" t="s">
        <v>572</v>
      </c>
      <c r="B14" s="391" t="s">
        <v>527</v>
      </c>
      <c r="C14" s="450">
        <f>+C15+C16+C17+C18</f>
        <v>33396652</v>
      </c>
      <c r="D14" s="450">
        <f>+D15+D16+D17+D18</f>
        <v>1414458</v>
      </c>
    </row>
    <row r="15" spans="1:4" s="445" customFormat="1" x14ac:dyDescent="0.25">
      <c r="A15" s="447" t="s">
        <v>573</v>
      </c>
      <c r="B15" s="391" t="s">
        <v>529</v>
      </c>
      <c r="C15" s="449"/>
      <c r="D15" s="449"/>
    </row>
    <row r="16" spans="1:4" s="445" customFormat="1" ht="22.5" x14ac:dyDescent="0.25">
      <c r="A16" s="447" t="s">
        <v>574</v>
      </c>
      <c r="B16" s="391" t="s">
        <v>31</v>
      </c>
      <c r="C16" s="449"/>
      <c r="D16" s="449"/>
    </row>
    <row r="17" spans="1:4" s="445" customFormat="1" x14ac:dyDescent="0.25">
      <c r="A17" s="447" t="s">
        <v>575</v>
      </c>
      <c r="B17" s="391" t="s">
        <v>216</v>
      </c>
      <c r="C17" s="449">
        <v>33396652</v>
      </c>
      <c r="D17" s="449">
        <v>1414458</v>
      </c>
    </row>
    <row r="18" spans="1:4" s="445" customFormat="1" x14ac:dyDescent="0.25">
      <c r="A18" s="447" t="s">
        <v>576</v>
      </c>
      <c r="B18" s="391" t="s">
        <v>217</v>
      </c>
      <c r="C18" s="449"/>
      <c r="D18" s="449"/>
    </row>
    <row r="19" spans="1:4" s="445" customFormat="1" x14ac:dyDescent="0.25">
      <c r="A19" s="388" t="s">
        <v>577</v>
      </c>
      <c r="B19" s="391" t="s">
        <v>218</v>
      </c>
      <c r="C19" s="450">
        <f>+C20+C21+C22+C23</f>
        <v>0</v>
      </c>
      <c r="D19" s="450">
        <f>+D20+D21+D22+D23</f>
        <v>0</v>
      </c>
    </row>
    <row r="20" spans="1:4" s="445" customFormat="1" x14ac:dyDescent="0.25">
      <c r="A20" s="447" t="s">
        <v>578</v>
      </c>
      <c r="B20" s="391" t="s">
        <v>221</v>
      </c>
      <c r="C20" s="449"/>
      <c r="D20" s="449"/>
    </row>
    <row r="21" spans="1:4" s="445" customFormat="1" x14ac:dyDescent="0.25">
      <c r="A21" s="447" t="s">
        <v>579</v>
      </c>
      <c r="B21" s="391" t="s">
        <v>224</v>
      </c>
      <c r="C21" s="449"/>
      <c r="D21" s="449"/>
    </row>
    <row r="22" spans="1:4" s="445" customFormat="1" x14ac:dyDescent="0.25">
      <c r="A22" s="447" t="s">
        <v>580</v>
      </c>
      <c r="B22" s="391" t="s">
        <v>227</v>
      </c>
      <c r="C22" s="449"/>
      <c r="D22" s="449"/>
    </row>
    <row r="23" spans="1:4" s="445" customFormat="1" x14ac:dyDescent="0.25">
      <c r="A23" s="447" t="s">
        <v>581</v>
      </c>
      <c r="B23" s="391" t="s">
        <v>230</v>
      </c>
      <c r="C23" s="449"/>
      <c r="D23" s="449"/>
    </row>
    <row r="24" spans="1:4" s="445" customFormat="1" x14ac:dyDescent="0.25">
      <c r="A24" s="388" t="s">
        <v>582</v>
      </c>
      <c r="B24" s="391" t="s">
        <v>233</v>
      </c>
      <c r="C24" s="450">
        <f>+C25+C26+C27+C28</f>
        <v>20904000</v>
      </c>
      <c r="D24" s="450">
        <f>+D25+D26+D27+D28</f>
        <v>20904000</v>
      </c>
    </row>
    <row r="25" spans="1:4" s="445" customFormat="1" x14ac:dyDescent="0.25">
      <c r="A25" s="447" t="s">
        <v>583</v>
      </c>
      <c r="B25" s="391" t="s">
        <v>236</v>
      </c>
      <c r="C25" s="449"/>
      <c r="D25" s="449"/>
    </row>
    <row r="26" spans="1:4" s="445" customFormat="1" x14ac:dyDescent="0.25">
      <c r="A26" s="447" t="s">
        <v>584</v>
      </c>
      <c r="B26" s="391" t="s">
        <v>239</v>
      </c>
      <c r="C26" s="449"/>
      <c r="D26" s="449"/>
    </row>
    <row r="27" spans="1:4" s="445" customFormat="1" x14ac:dyDescent="0.25">
      <c r="A27" s="447" t="s">
        <v>585</v>
      </c>
      <c r="B27" s="391" t="s">
        <v>242</v>
      </c>
      <c r="C27" s="449">
        <v>20904000</v>
      </c>
      <c r="D27" s="449">
        <v>20904000</v>
      </c>
    </row>
    <row r="28" spans="1:4" s="445" customFormat="1" x14ac:dyDescent="0.25">
      <c r="A28" s="447" t="s">
        <v>586</v>
      </c>
      <c r="B28" s="391" t="s">
        <v>244</v>
      </c>
      <c r="C28" s="449"/>
      <c r="D28" s="449"/>
    </row>
    <row r="29" spans="1:4" s="445" customFormat="1" x14ac:dyDescent="0.25">
      <c r="A29" s="388" t="s">
        <v>587</v>
      </c>
      <c r="B29" s="391" t="s">
        <v>247</v>
      </c>
      <c r="C29" s="450">
        <f>+C30+C31+C32+C33</f>
        <v>0</v>
      </c>
      <c r="D29" s="450">
        <f>+D30+D31+D32+D33</f>
        <v>0</v>
      </c>
    </row>
    <row r="30" spans="1:4" s="445" customFormat="1" x14ac:dyDescent="0.25">
      <c r="A30" s="447" t="s">
        <v>588</v>
      </c>
      <c r="B30" s="391" t="s">
        <v>250</v>
      </c>
      <c r="C30" s="449"/>
      <c r="D30" s="449"/>
    </row>
    <row r="31" spans="1:4" s="445" customFormat="1" ht="22.5" x14ac:dyDescent="0.25">
      <c r="A31" s="447" t="s">
        <v>589</v>
      </c>
      <c r="B31" s="391" t="s">
        <v>253</v>
      </c>
      <c r="C31" s="449"/>
      <c r="D31" s="449"/>
    </row>
    <row r="32" spans="1:4" s="445" customFormat="1" x14ac:dyDescent="0.25">
      <c r="A32" s="447" t="s">
        <v>590</v>
      </c>
      <c r="B32" s="391" t="s">
        <v>282</v>
      </c>
      <c r="C32" s="449"/>
      <c r="D32" s="449"/>
    </row>
    <row r="33" spans="1:4" s="445" customFormat="1" x14ac:dyDescent="0.25">
      <c r="A33" s="447" t="s">
        <v>591</v>
      </c>
      <c r="B33" s="391" t="s">
        <v>285</v>
      </c>
      <c r="C33" s="449"/>
      <c r="D33" s="449"/>
    </row>
    <row r="34" spans="1:4" s="445" customFormat="1" x14ac:dyDescent="0.25">
      <c r="A34" s="388" t="s">
        <v>592</v>
      </c>
      <c r="B34" s="391" t="s">
        <v>286</v>
      </c>
      <c r="C34" s="450">
        <f>+C35+C40+C45</f>
        <v>0</v>
      </c>
      <c r="D34" s="450">
        <f>+D35+D40+D45</f>
        <v>0</v>
      </c>
    </row>
    <row r="35" spans="1:4" s="445" customFormat="1" x14ac:dyDescent="0.25">
      <c r="A35" s="388" t="s">
        <v>593</v>
      </c>
      <c r="B35" s="391" t="s">
        <v>289</v>
      </c>
      <c r="C35" s="450">
        <f>+C36+C37+C38+C39</f>
        <v>0</v>
      </c>
      <c r="D35" s="450">
        <f>+D36+D37+D38+D39</f>
        <v>0</v>
      </c>
    </row>
    <row r="36" spans="1:4" s="445" customFormat="1" x14ac:dyDescent="0.25">
      <c r="A36" s="447" t="s">
        <v>594</v>
      </c>
      <c r="B36" s="391" t="s">
        <v>376</v>
      </c>
      <c r="C36" s="449"/>
      <c r="D36" s="449"/>
    </row>
    <row r="37" spans="1:4" s="445" customFormat="1" x14ac:dyDescent="0.25">
      <c r="A37" s="447" t="s">
        <v>595</v>
      </c>
      <c r="B37" s="391" t="s">
        <v>377</v>
      </c>
      <c r="C37" s="449"/>
      <c r="D37" s="449"/>
    </row>
    <row r="38" spans="1:4" s="445" customFormat="1" x14ac:dyDescent="0.25">
      <c r="A38" s="447" t="s">
        <v>596</v>
      </c>
      <c r="B38" s="391" t="s">
        <v>556</v>
      </c>
      <c r="C38" s="449"/>
      <c r="D38" s="449"/>
    </row>
    <row r="39" spans="1:4" s="445" customFormat="1" x14ac:dyDescent="0.25">
      <c r="A39" s="447" t="s">
        <v>597</v>
      </c>
      <c r="B39" s="391" t="s">
        <v>557</v>
      </c>
      <c r="C39" s="449"/>
      <c r="D39" s="449"/>
    </row>
    <row r="40" spans="1:4" s="445" customFormat="1" x14ac:dyDescent="0.25">
      <c r="A40" s="388" t="s">
        <v>598</v>
      </c>
      <c r="B40" s="391" t="s">
        <v>599</v>
      </c>
      <c r="C40" s="450">
        <f>+C41+C42+C43+C44</f>
        <v>0</v>
      </c>
      <c r="D40" s="450">
        <f>+D41+D42+D43+D44</f>
        <v>0</v>
      </c>
    </row>
    <row r="41" spans="1:4" s="445" customFormat="1" x14ac:dyDescent="0.25">
      <c r="A41" s="447" t="s">
        <v>600</v>
      </c>
      <c r="B41" s="391" t="s">
        <v>601</v>
      </c>
      <c r="C41" s="449"/>
      <c r="D41" s="449"/>
    </row>
    <row r="42" spans="1:4" s="445" customFormat="1" ht="22.5" x14ac:dyDescent="0.25">
      <c r="A42" s="447" t="s">
        <v>602</v>
      </c>
      <c r="B42" s="391" t="s">
        <v>603</v>
      </c>
      <c r="C42" s="449"/>
      <c r="D42" s="449"/>
    </row>
    <row r="43" spans="1:4" s="445" customFormat="1" x14ac:dyDescent="0.25">
      <c r="A43" s="447" t="s">
        <v>604</v>
      </c>
      <c r="B43" s="391" t="s">
        <v>605</v>
      </c>
      <c r="C43" s="449"/>
      <c r="D43" s="449"/>
    </row>
    <row r="44" spans="1:4" s="445" customFormat="1" x14ac:dyDescent="0.25">
      <c r="A44" s="447" t="s">
        <v>606</v>
      </c>
      <c r="B44" s="391" t="s">
        <v>607</v>
      </c>
      <c r="C44" s="449"/>
      <c r="D44" s="449"/>
    </row>
    <row r="45" spans="1:4" s="445" customFormat="1" x14ac:dyDescent="0.25">
      <c r="A45" s="388" t="s">
        <v>608</v>
      </c>
      <c r="B45" s="391" t="s">
        <v>609</v>
      </c>
      <c r="C45" s="450">
        <f>+C46+C47+C48+C49</f>
        <v>0</v>
      </c>
      <c r="D45" s="450">
        <f>+D46+D47+D48+D49</f>
        <v>0</v>
      </c>
    </row>
    <row r="46" spans="1:4" s="445" customFormat="1" x14ac:dyDescent="0.25">
      <c r="A46" s="447" t="s">
        <v>610</v>
      </c>
      <c r="B46" s="391" t="s">
        <v>611</v>
      </c>
      <c r="C46" s="449"/>
      <c r="D46" s="449"/>
    </row>
    <row r="47" spans="1:4" s="445" customFormat="1" ht="22.5" x14ac:dyDescent="0.25">
      <c r="A47" s="447" t="s">
        <v>612</v>
      </c>
      <c r="B47" s="391" t="s">
        <v>613</v>
      </c>
      <c r="C47" s="449"/>
      <c r="D47" s="449"/>
    </row>
    <row r="48" spans="1:4" s="445" customFormat="1" x14ac:dyDescent="0.25">
      <c r="A48" s="447" t="s">
        <v>614</v>
      </c>
      <c r="B48" s="391" t="s">
        <v>615</v>
      </c>
      <c r="C48" s="449"/>
      <c r="D48" s="449"/>
    </row>
    <row r="49" spans="1:4" s="445" customFormat="1" x14ac:dyDescent="0.25">
      <c r="A49" s="447" t="s">
        <v>616</v>
      </c>
      <c r="B49" s="391" t="s">
        <v>617</v>
      </c>
      <c r="C49" s="449"/>
      <c r="D49" s="449"/>
    </row>
    <row r="50" spans="1:4" s="445" customFormat="1" x14ac:dyDescent="0.25">
      <c r="A50" s="388" t="s">
        <v>618</v>
      </c>
      <c r="B50" s="391" t="s">
        <v>619</v>
      </c>
      <c r="C50" s="449"/>
      <c r="D50" s="449"/>
    </row>
    <row r="51" spans="1:4" s="445" customFormat="1" ht="21" x14ac:dyDescent="0.25">
      <c r="A51" s="388" t="s">
        <v>620</v>
      </c>
      <c r="B51" s="391" t="s">
        <v>621</v>
      </c>
      <c r="C51" s="450">
        <f>+C7+C8+C34+C50</f>
        <v>91779152</v>
      </c>
      <c r="D51" s="450">
        <f>+D7+D8+D34+D50</f>
        <v>22318458</v>
      </c>
    </row>
    <row r="52" spans="1:4" s="445" customFormat="1" x14ac:dyDescent="0.25">
      <c r="A52" s="388" t="s">
        <v>622</v>
      </c>
      <c r="B52" s="391" t="s">
        <v>623</v>
      </c>
      <c r="C52" s="449"/>
      <c r="D52" s="449"/>
    </row>
    <row r="53" spans="1:4" s="445" customFormat="1" x14ac:dyDescent="0.25">
      <c r="A53" s="388" t="s">
        <v>624</v>
      </c>
      <c r="B53" s="391" t="s">
        <v>625</v>
      </c>
      <c r="C53" s="449"/>
      <c r="D53" s="449"/>
    </row>
    <row r="54" spans="1:4" s="445" customFormat="1" x14ac:dyDescent="0.25">
      <c r="A54" s="388" t="s">
        <v>626</v>
      </c>
      <c r="B54" s="391" t="s">
        <v>627</v>
      </c>
      <c r="C54" s="450">
        <f>+C52+C53</f>
        <v>0</v>
      </c>
      <c r="D54" s="450">
        <f>+D52+D53</f>
        <v>0</v>
      </c>
    </row>
    <row r="55" spans="1:4" s="445" customFormat="1" x14ac:dyDescent="0.25">
      <c r="A55" s="388" t="s">
        <v>628</v>
      </c>
      <c r="B55" s="391" t="s">
        <v>629</v>
      </c>
      <c r="C55" s="449"/>
      <c r="D55" s="449"/>
    </row>
    <row r="56" spans="1:4" s="445" customFormat="1" x14ac:dyDescent="0.25">
      <c r="A56" s="388" t="s">
        <v>630</v>
      </c>
      <c r="B56" s="391" t="s">
        <v>631</v>
      </c>
      <c r="C56" s="449"/>
      <c r="D56" s="449"/>
    </row>
    <row r="57" spans="1:4" s="445" customFormat="1" x14ac:dyDescent="0.25">
      <c r="A57" s="388" t="s">
        <v>632</v>
      </c>
      <c r="B57" s="391" t="s">
        <v>633</v>
      </c>
      <c r="C57" s="449">
        <v>17835911</v>
      </c>
      <c r="D57" s="449">
        <v>17835911</v>
      </c>
    </row>
    <row r="58" spans="1:4" s="445" customFormat="1" x14ac:dyDescent="0.25">
      <c r="A58" s="388" t="s">
        <v>634</v>
      </c>
      <c r="B58" s="391" t="s">
        <v>635</v>
      </c>
      <c r="C58" s="449"/>
      <c r="D58" s="449"/>
    </row>
    <row r="59" spans="1:4" s="445" customFormat="1" x14ac:dyDescent="0.25">
      <c r="A59" s="388" t="s">
        <v>636</v>
      </c>
      <c r="B59" s="391" t="s">
        <v>637</v>
      </c>
      <c r="C59" s="450">
        <f>+C55+C56+C57+C58</f>
        <v>17835911</v>
      </c>
      <c r="D59" s="450">
        <f>+D55+D56+D57+D58</f>
        <v>17835911</v>
      </c>
    </row>
    <row r="60" spans="1:4" s="445" customFormat="1" x14ac:dyDescent="0.25">
      <c r="A60" s="388" t="s">
        <v>638</v>
      </c>
      <c r="B60" s="391" t="s">
        <v>639</v>
      </c>
      <c r="C60" s="449">
        <v>388649</v>
      </c>
      <c r="D60" s="449">
        <v>388649</v>
      </c>
    </row>
    <row r="61" spans="1:4" s="445" customFormat="1" x14ac:dyDescent="0.25">
      <c r="A61" s="388" t="s">
        <v>640</v>
      </c>
      <c r="B61" s="391" t="s">
        <v>641</v>
      </c>
      <c r="C61" s="449"/>
      <c r="D61" s="449"/>
    </row>
    <row r="62" spans="1:4" s="445" customFormat="1" x14ac:dyDescent="0.25">
      <c r="A62" s="388" t="s">
        <v>642</v>
      </c>
      <c r="B62" s="391" t="s">
        <v>643</v>
      </c>
      <c r="C62" s="449">
        <v>228332</v>
      </c>
      <c r="D62" s="449">
        <v>228332</v>
      </c>
    </row>
    <row r="63" spans="1:4" s="445" customFormat="1" x14ac:dyDescent="0.25">
      <c r="A63" s="388" t="s">
        <v>644</v>
      </c>
      <c r="B63" s="391" t="s">
        <v>645</v>
      </c>
      <c r="C63" s="450">
        <f>+C60+C61+C62</f>
        <v>616981</v>
      </c>
      <c r="D63" s="450">
        <f>+D60+D61+D62</f>
        <v>616981</v>
      </c>
    </row>
    <row r="64" spans="1:4" s="445" customFormat="1" x14ac:dyDescent="0.25">
      <c r="A64" s="388" t="s">
        <v>656</v>
      </c>
      <c r="B64" s="391"/>
      <c r="C64" s="450">
        <v>3490273</v>
      </c>
      <c r="D64" s="450">
        <v>3490273</v>
      </c>
    </row>
    <row r="65" spans="1:4" s="445" customFormat="1" x14ac:dyDescent="0.25">
      <c r="A65" s="388" t="s">
        <v>657</v>
      </c>
      <c r="B65" s="391"/>
      <c r="C65" s="450">
        <v>-3186297</v>
      </c>
      <c r="D65" s="450">
        <v>-3186297</v>
      </c>
    </row>
    <row r="66" spans="1:4" s="445" customFormat="1" x14ac:dyDescent="0.25">
      <c r="A66" s="388" t="s">
        <v>658</v>
      </c>
      <c r="B66" s="391" t="s">
        <v>646</v>
      </c>
      <c r="C66" s="449">
        <v>421353</v>
      </c>
      <c r="D66" s="449">
        <v>421353</v>
      </c>
    </row>
    <row r="67" spans="1:4" s="445" customFormat="1" ht="21" x14ac:dyDescent="0.25">
      <c r="A67" s="388" t="s">
        <v>659</v>
      </c>
      <c r="B67" s="391" t="s">
        <v>647</v>
      </c>
      <c r="C67" s="449">
        <v>358099</v>
      </c>
      <c r="D67" s="449">
        <v>358099</v>
      </c>
    </row>
    <row r="68" spans="1:4" s="445" customFormat="1" x14ac:dyDescent="0.25">
      <c r="A68" s="388" t="s">
        <v>648</v>
      </c>
      <c r="B68" s="391" t="s">
        <v>649</v>
      </c>
      <c r="C68" s="450">
        <f>+C66+C67</f>
        <v>779452</v>
      </c>
      <c r="D68" s="450">
        <f>+D66+D67+D65+D64</f>
        <v>1083428</v>
      </c>
    </row>
    <row r="69" spans="1:4" s="445" customFormat="1" x14ac:dyDescent="0.25">
      <c r="A69" s="388" t="s">
        <v>650</v>
      </c>
      <c r="B69" s="391" t="s">
        <v>651</v>
      </c>
      <c r="C69" s="449">
        <v>10710</v>
      </c>
      <c r="D69" s="449">
        <v>10710</v>
      </c>
    </row>
    <row r="70" spans="1:4" s="445" customFormat="1" ht="16.5" thickBot="1" x14ac:dyDescent="0.3">
      <c r="A70" s="451" t="s">
        <v>652</v>
      </c>
      <c r="B70" s="397" t="s">
        <v>653</v>
      </c>
      <c r="C70" s="452">
        <f>+C51+C54+C59+C63+C68+C69</f>
        <v>111022206</v>
      </c>
      <c r="D70" s="452">
        <f>+D51+D54+D59+D63+D68+D69</f>
        <v>41865488</v>
      </c>
    </row>
    <row r="71" spans="1:4" x14ac:dyDescent="0.25">
      <c r="A71" s="399"/>
      <c r="C71" s="401"/>
      <c r="D71" s="401"/>
    </row>
    <row r="72" spans="1:4" x14ac:dyDescent="0.25">
      <c r="A72" s="399"/>
      <c r="C72" s="401"/>
      <c r="D72" s="401"/>
    </row>
    <row r="73" spans="1:4" x14ac:dyDescent="0.25">
      <c r="A73" s="400"/>
      <c r="C73" s="401"/>
      <c r="D73" s="401"/>
    </row>
    <row r="74" spans="1:4" x14ac:dyDescent="0.25">
      <c r="A74" s="499"/>
      <c r="B74" s="499"/>
      <c r="C74" s="499"/>
      <c r="D74" s="499"/>
    </row>
    <row r="75" spans="1:4" x14ac:dyDescent="0.25">
      <c r="A75" s="499"/>
      <c r="B75" s="499"/>
      <c r="C75" s="499"/>
      <c r="D75" s="499"/>
    </row>
  </sheetData>
  <mergeCells count="8">
    <mergeCell ref="A74:D74"/>
    <mergeCell ref="A75:D75"/>
    <mergeCell ref="A1:D1"/>
    <mergeCell ref="A3:A5"/>
    <mergeCell ref="B3:B5"/>
    <mergeCell ref="C3:C4"/>
    <mergeCell ref="D3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&amp;R&amp;"-,Félkövér dőlt"&amp;12 7A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20" sqref="C20"/>
    </sheetView>
  </sheetViews>
  <sheetFormatPr defaultRowHeight="12.75" x14ac:dyDescent="0.25"/>
  <cols>
    <col min="1" max="1" width="61" style="380" customWidth="1"/>
    <col min="2" max="2" width="5.25" style="403" customWidth="1"/>
    <col min="3" max="3" width="15.375" style="379" customWidth="1"/>
    <col min="4" max="256" width="9.125" style="379"/>
    <col min="257" max="257" width="61" style="379" customWidth="1"/>
    <col min="258" max="258" width="5.25" style="379" customWidth="1"/>
    <col min="259" max="259" width="15.375" style="379" customWidth="1"/>
    <col min="260" max="512" width="9.125" style="379"/>
    <col min="513" max="513" width="61" style="379" customWidth="1"/>
    <col min="514" max="514" width="5.25" style="379" customWidth="1"/>
    <col min="515" max="515" width="15.375" style="379" customWidth="1"/>
    <col min="516" max="768" width="9.125" style="379"/>
    <col min="769" max="769" width="61" style="379" customWidth="1"/>
    <col min="770" max="770" width="5.25" style="379" customWidth="1"/>
    <col min="771" max="771" width="15.375" style="379" customWidth="1"/>
    <col min="772" max="1024" width="9.125" style="379"/>
    <col min="1025" max="1025" width="61" style="379" customWidth="1"/>
    <col min="1026" max="1026" width="5.25" style="379" customWidth="1"/>
    <col min="1027" max="1027" width="15.375" style="379" customWidth="1"/>
    <col min="1028" max="1280" width="9.125" style="379"/>
    <col min="1281" max="1281" width="61" style="379" customWidth="1"/>
    <col min="1282" max="1282" width="5.25" style="379" customWidth="1"/>
    <col min="1283" max="1283" width="15.375" style="379" customWidth="1"/>
    <col min="1284" max="1536" width="9.125" style="379"/>
    <col min="1537" max="1537" width="61" style="379" customWidth="1"/>
    <col min="1538" max="1538" width="5.25" style="379" customWidth="1"/>
    <col min="1539" max="1539" width="15.375" style="379" customWidth="1"/>
    <col min="1540" max="1792" width="9.125" style="379"/>
    <col min="1793" max="1793" width="61" style="379" customWidth="1"/>
    <col min="1794" max="1794" width="5.25" style="379" customWidth="1"/>
    <col min="1795" max="1795" width="15.375" style="379" customWidth="1"/>
    <col min="1796" max="2048" width="9.125" style="379"/>
    <col min="2049" max="2049" width="61" style="379" customWidth="1"/>
    <col min="2050" max="2050" width="5.25" style="379" customWidth="1"/>
    <col min="2051" max="2051" width="15.375" style="379" customWidth="1"/>
    <col min="2052" max="2304" width="9.125" style="379"/>
    <col min="2305" max="2305" width="61" style="379" customWidth="1"/>
    <col min="2306" max="2306" width="5.25" style="379" customWidth="1"/>
    <col min="2307" max="2307" width="15.375" style="379" customWidth="1"/>
    <col min="2308" max="2560" width="9.125" style="379"/>
    <col min="2561" max="2561" width="61" style="379" customWidth="1"/>
    <col min="2562" max="2562" width="5.25" style="379" customWidth="1"/>
    <col min="2563" max="2563" width="15.375" style="379" customWidth="1"/>
    <col min="2564" max="2816" width="9.125" style="379"/>
    <col min="2817" max="2817" width="61" style="379" customWidth="1"/>
    <col min="2818" max="2818" width="5.25" style="379" customWidth="1"/>
    <col min="2819" max="2819" width="15.375" style="379" customWidth="1"/>
    <col min="2820" max="3072" width="9.125" style="379"/>
    <col min="3073" max="3073" width="61" style="379" customWidth="1"/>
    <col min="3074" max="3074" width="5.25" style="379" customWidth="1"/>
    <col min="3075" max="3075" width="15.375" style="379" customWidth="1"/>
    <col min="3076" max="3328" width="9.125" style="379"/>
    <col min="3329" max="3329" width="61" style="379" customWidth="1"/>
    <col min="3330" max="3330" width="5.25" style="379" customWidth="1"/>
    <col min="3331" max="3331" width="15.375" style="379" customWidth="1"/>
    <col min="3332" max="3584" width="9.125" style="379"/>
    <col min="3585" max="3585" width="61" style="379" customWidth="1"/>
    <col min="3586" max="3586" width="5.25" style="379" customWidth="1"/>
    <col min="3587" max="3587" width="15.375" style="379" customWidth="1"/>
    <col min="3588" max="3840" width="9.125" style="379"/>
    <col min="3841" max="3841" width="61" style="379" customWidth="1"/>
    <col min="3842" max="3842" width="5.25" style="379" customWidth="1"/>
    <col min="3843" max="3843" width="15.375" style="379" customWidth="1"/>
    <col min="3844" max="4096" width="9.125" style="379"/>
    <col min="4097" max="4097" width="61" style="379" customWidth="1"/>
    <col min="4098" max="4098" width="5.25" style="379" customWidth="1"/>
    <col min="4099" max="4099" width="15.375" style="379" customWidth="1"/>
    <col min="4100" max="4352" width="9.125" style="379"/>
    <col min="4353" max="4353" width="61" style="379" customWidth="1"/>
    <col min="4354" max="4354" width="5.25" style="379" customWidth="1"/>
    <col min="4355" max="4355" width="15.375" style="379" customWidth="1"/>
    <col min="4356" max="4608" width="9.125" style="379"/>
    <col min="4609" max="4609" width="61" style="379" customWidth="1"/>
    <col min="4610" max="4610" width="5.25" style="379" customWidth="1"/>
    <col min="4611" max="4611" width="15.375" style="379" customWidth="1"/>
    <col min="4612" max="4864" width="9.125" style="379"/>
    <col min="4865" max="4865" width="61" style="379" customWidth="1"/>
    <col min="4866" max="4866" width="5.25" style="379" customWidth="1"/>
    <col min="4867" max="4867" width="15.375" style="379" customWidth="1"/>
    <col min="4868" max="5120" width="9.125" style="379"/>
    <col min="5121" max="5121" width="61" style="379" customWidth="1"/>
    <col min="5122" max="5122" width="5.25" style="379" customWidth="1"/>
    <col min="5123" max="5123" width="15.375" style="379" customWidth="1"/>
    <col min="5124" max="5376" width="9.125" style="379"/>
    <col min="5377" max="5377" width="61" style="379" customWidth="1"/>
    <col min="5378" max="5378" width="5.25" style="379" customWidth="1"/>
    <col min="5379" max="5379" width="15.375" style="379" customWidth="1"/>
    <col min="5380" max="5632" width="9.125" style="379"/>
    <col min="5633" max="5633" width="61" style="379" customWidth="1"/>
    <col min="5634" max="5634" width="5.25" style="379" customWidth="1"/>
    <col min="5635" max="5635" width="15.375" style="379" customWidth="1"/>
    <col min="5636" max="5888" width="9.125" style="379"/>
    <col min="5889" max="5889" width="61" style="379" customWidth="1"/>
    <col min="5890" max="5890" width="5.25" style="379" customWidth="1"/>
    <col min="5891" max="5891" width="15.375" style="379" customWidth="1"/>
    <col min="5892" max="6144" width="9.125" style="379"/>
    <col min="6145" max="6145" width="61" style="379" customWidth="1"/>
    <col min="6146" max="6146" width="5.25" style="379" customWidth="1"/>
    <col min="6147" max="6147" width="15.375" style="379" customWidth="1"/>
    <col min="6148" max="6400" width="9.125" style="379"/>
    <col min="6401" max="6401" width="61" style="379" customWidth="1"/>
    <col min="6402" max="6402" width="5.25" style="379" customWidth="1"/>
    <col min="6403" max="6403" width="15.375" style="379" customWidth="1"/>
    <col min="6404" max="6656" width="9.125" style="379"/>
    <col min="6657" max="6657" width="61" style="379" customWidth="1"/>
    <col min="6658" max="6658" width="5.25" style="379" customWidth="1"/>
    <col min="6659" max="6659" width="15.375" style="379" customWidth="1"/>
    <col min="6660" max="6912" width="9.125" style="379"/>
    <col min="6913" max="6913" width="61" style="379" customWidth="1"/>
    <col min="6914" max="6914" width="5.25" style="379" customWidth="1"/>
    <col min="6915" max="6915" width="15.375" style="379" customWidth="1"/>
    <col min="6916" max="7168" width="9.125" style="379"/>
    <col min="7169" max="7169" width="61" style="379" customWidth="1"/>
    <col min="7170" max="7170" width="5.25" style="379" customWidth="1"/>
    <col min="7171" max="7171" width="15.375" style="379" customWidth="1"/>
    <col min="7172" max="7424" width="9.125" style="379"/>
    <col min="7425" max="7425" width="61" style="379" customWidth="1"/>
    <col min="7426" max="7426" width="5.25" style="379" customWidth="1"/>
    <col min="7427" max="7427" width="15.375" style="379" customWidth="1"/>
    <col min="7428" max="7680" width="9.125" style="379"/>
    <col min="7681" max="7681" width="61" style="379" customWidth="1"/>
    <col min="7682" max="7682" width="5.25" style="379" customWidth="1"/>
    <col min="7683" max="7683" width="15.375" style="379" customWidth="1"/>
    <col min="7684" max="7936" width="9.125" style="379"/>
    <col min="7937" max="7937" width="61" style="379" customWidth="1"/>
    <col min="7938" max="7938" width="5.25" style="379" customWidth="1"/>
    <col min="7939" max="7939" width="15.375" style="379" customWidth="1"/>
    <col min="7940" max="8192" width="9.125" style="379"/>
    <col min="8193" max="8193" width="61" style="379" customWidth="1"/>
    <col min="8194" max="8194" width="5.25" style="379" customWidth="1"/>
    <col min="8195" max="8195" width="15.375" style="379" customWidth="1"/>
    <col min="8196" max="8448" width="9.125" style="379"/>
    <col min="8449" max="8449" width="61" style="379" customWidth="1"/>
    <col min="8450" max="8450" width="5.25" style="379" customWidth="1"/>
    <col min="8451" max="8451" width="15.375" style="379" customWidth="1"/>
    <col min="8452" max="8704" width="9.125" style="379"/>
    <col min="8705" max="8705" width="61" style="379" customWidth="1"/>
    <col min="8706" max="8706" width="5.25" style="379" customWidth="1"/>
    <col min="8707" max="8707" width="15.375" style="379" customWidth="1"/>
    <col min="8708" max="8960" width="9.125" style="379"/>
    <col min="8961" max="8961" width="61" style="379" customWidth="1"/>
    <col min="8962" max="8962" width="5.25" style="379" customWidth="1"/>
    <col min="8963" max="8963" width="15.375" style="379" customWidth="1"/>
    <col min="8964" max="9216" width="9.125" style="379"/>
    <col min="9217" max="9217" width="61" style="379" customWidth="1"/>
    <col min="9218" max="9218" width="5.25" style="379" customWidth="1"/>
    <col min="9219" max="9219" width="15.375" style="379" customWidth="1"/>
    <col min="9220" max="9472" width="9.125" style="379"/>
    <col min="9473" max="9473" width="61" style="379" customWidth="1"/>
    <col min="9474" max="9474" width="5.25" style="379" customWidth="1"/>
    <col min="9475" max="9475" width="15.375" style="379" customWidth="1"/>
    <col min="9476" max="9728" width="9.125" style="379"/>
    <col min="9729" max="9729" width="61" style="379" customWidth="1"/>
    <col min="9730" max="9730" width="5.25" style="379" customWidth="1"/>
    <col min="9731" max="9731" width="15.375" style="379" customWidth="1"/>
    <col min="9732" max="9984" width="9.125" style="379"/>
    <col min="9985" max="9985" width="61" style="379" customWidth="1"/>
    <col min="9986" max="9986" width="5.25" style="379" customWidth="1"/>
    <col min="9987" max="9987" width="15.375" style="379" customWidth="1"/>
    <col min="9988" max="10240" width="9.125" style="379"/>
    <col min="10241" max="10241" width="61" style="379" customWidth="1"/>
    <col min="10242" max="10242" width="5.25" style="379" customWidth="1"/>
    <col min="10243" max="10243" width="15.375" style="379" customWidth="1"/>
    <col min="10244" max="10496" width="9.125" style="379"/>
    <col min="10497" max="10497" width="61" style="379" customWidth="1"/>
    <col min="10498" max="10498" width="5.25" style="379" customWidth="1"/>
    <col min="10499" max="10499" width="15.375" style="379" customWidth="1"/>
    <col min="10500" max="10752" width="9.125" style="379"/>
    <col min="10753" max="10753" width="61" style="379" customWidth="1"/>
    <col min="10754" max="10754" width="5.25" style="379" customWidth="1"/>
    <col min="10755" max="10755" width="15.375" style="379" customWidth="1"/>
    <col min="10756" max="11008" width="9.125" style="379"/>
    <col min="11009" max="11009" width="61" style="379" customWidth="1"/>
    <col min="11010" max="11010" width="5.25" style="379" customWidth="1"/>
    <col min="11011" max="11011" width="15.375" style="379" customWidth="1"/>
    <col min="11012" max="11264" width="9.125" style="379"/>
    <col min="11265" max="11265" width="61" style="379" customWidth="1"/>
    <col min="11266" max="11266" width="5.25" style="379" customWidth="1"/>
    <col min="11267" max="11267" width="15.375" style="379" customWidth="1"/>
    <col min="11268" max="11520" width="9.125" style="379"/>
    <col min="11521" max="11521" width="61" style="379" customWidth="1"/>
    <col min="11522" max="11522" width="5.25" style="379" customWidth="1"/>
    <col min="11523" max="11523" width="15.375" style="379" customWidth="1"/>
    <col min="11524" max="11776" width="9.125" style="379"/>
    <col min="11777" max="11777" width="61" style="379" customWidth="1"/>
    <col min="11778" max="11778" width="5.25" style="379" customWidth="1"/>
    <col min="11779" max="11779" width="15.375" style="379" customWidth="1"/>
    <col min="11780" max="12032" width="9.125" style="379"/>
    <col min="12033" max="12033" width="61" style="379" customWidth="1"/>
    <col min="12034" max="12034" width="5.25" style="379" customWidth="1"/>
    <col min="12035" max="12035" width="15.375" style="379" customWidth="1"/>
    <col min="12036" max="12288" width="9.125" style="379"/>
    <col min="12289" max="12289" width="61" style="379" customWidth="1"/>
    <col min="12290" max="12290" width="5.25" style="379" customWidth="1"/>
    <col min="12291" max="12291" width="15.375" style="379" customWidth="1"/>
    <col min="12292" max="12544" width="9.125" style="379"/>
    <col min="12545" max="12545" width="61" style="379" customWidth="1"/>
    <col min="12546" max="12546" width="5.25" style="379" customWidth="1"/>
    <col min="12547" max="12547" width="15.375" style="379" customWidth="1"/>
    <col min="12548" max="12800" width="9.125" style="379"/>
    <col min="12801" max="12801" width="61" style="379" customWidth="1"/>
    <col min="12802" max="12802" width="5.25" style="379" customWidth="1"/>
    <col min="12803" max="12803" width="15.375" style="379" customWidth="1"/>
    <col min="12804" max="13056" width="9.125" style="379"/>
    <col min="13057" max="13057" width="61" style="379" customWidth="1"/>
    <col min="13058" max="13058" width="5.25" style="379" customWidth="1"/>
    <col min="13059" max="13059" width="15.375" style="379" customWidth="1"/>
    <col min="13060" max="13312" width="9.125" style="379"/>
    <col min="13313" max="13313" width="61" style="379" customWidth="1"/>
    <col min="13314" max="13314" width="5.25" style="379" customWidth="1"/>
    <col min="13315" max="13315" width="15.375" style="379" customWidth="1"/>
    <col min="13316" max="13568" width="9.125" style="379"/>
    <col min="13569" max="13569" width="61" style="379" customWidth="1"/>
    <col min="13570" max="13570" width="5.25" style="379" customWidth="1"/>
    <col min="13571" max="13571" width="15.375" style="379" customWidth="1"/>
    <col min="13572" max="13824" width="9.125" style="379"/>
    <col min="13825" max="13825" width="61" style="379" customWidth="1"/>
    <col min="13826" max="13826" width="5.25" style="379" customWidth="1"/>
    <col min="13827" max="13827" width="15.375" style="379" customWidth="1"/>
    <col min="13828" max="14080" width="9.125" style="379"/>
    <col min="14081" max="14081" width="61" style="379" customWidth="1"/>
    <col min="14082" max="14082" width="5.25" style="379" customWidth="1"/>
    <col min="14083" max="14083" width="15.375" style="379" customWidth="1"/>
    <col min="14084" max="14336" width="9.125" style="379"/>
    <col min="14337" max="14337" width="61" style="379" customWidth="1"/>
    <col min="14338" max="14338" width="5.25" style="379" customWidth="1"/>
    <col min="14339" max="14339" width="15.375" style="379" customWidth="1"/>
    <col min="14340" max="14592" width="9.125" style="379"/>
    <col min="14593" max="14593" width="61" style="379" customWidth="1"/>
    <col min="14594" max="14594" width="5.25" style="379" customWidth="1"/>
    <col min="14595" max="14595" width="15.375" style="379" customWidth="1"/>
    <col min="14596" max="14848" width="9.125" style="379"/>
    <col min="14849" max="14849" width="61" style="379" customWidth="1"/>
    <col min="14850" max="14850" width="5.25" style="379" customWidth="1"/>
    <col min="14851" max="14851" width="15.375" style="379" customWidth="1"/>
    <col min="14852" max="15104" width="9.125" style="379"/>
    <col min="15105" max="15105" width="61" style="379" customWidth="1"/>
    <col min="15106" max="15106" width="5.25" style="379" customWidth="1"/>
    <col min="15107" max="15107" width="15.375" style="379" customWidth="1"/>
    <col min="15108" max="15360" width="9.125" style="379"/>
    <col min="15361" max="15361" width="61" style="379" customWidth="1"/>
    <col min="15362" max="15362" width="5.25" style="379" customWidth="1"/>
    <col min="15363" max="15363" width="15.375" style="379" customWidth="1"/>
    <col min="15364" max="15616" width="9.125" style="379"/>
    <col min="15617" max="15617" width="61" style="379" customWidth="1"/>
    <col min="15618" max="15618" width="5.25" style="379" customWidth="1"/>
    <col min="15619" max="15619" width="15.375" style="379" customWidth="1"/>
    <col min="15620" max="15872" width="9.125" style="379"/>
    <col min="15873" max="15873" width="61" style="379" customWidth="1"/>
    <col min="15874" max="15874" width="5.25" style="379" customWidth="1"/>
    <col min="15875" max="15875" width="15.375" style="379" customWidth="1"/>
    <col min="15876" max="16128" width="9.125" style="379"/>
    <col min="16129" max="16129" width="61" style="379" customWidth="1"/>
    <col min="16130" max="16130" width="5.25" style="379" customWidth="1"/>
    <col min="16131" max="16131" width="15.375" style="379" customWidth="1"/>
    <col min="16132" max="16384" width="9.125" style="379"/>
  </cols>
  <sheetData>
    <row r="1" spans="1:3" ht="32.25" customHeight="1" x14ac:dyDescent="0.25">
      <c r="A1" s="512" t="s">
        <v>507</v>
      </c>
      <c r="B1" s="512"/>
      <c r="C1" s="512"/>
    </row>
    <row r="2" spans="1:3" ht="15.75" x14ac:dyDescent="0.25">
      <c r="A2" s="513" t="str">
        <f>+CONCATENATE(LEFT('[1]1. sz. mell.'!C3,4),". év")</f>
        <v>2016. év</v>
      </c>
      <c r="B2" s="513"/>
      <c r="C2" s="513"/>
    </row>
    <row r="4" spans="1:3" ht="13.5" thickBot="1" x14ac:dyDescent="0.3">
      <c r="B4" s="381"/>
      <c r="C4" s="382" t="s">
        <v>654</v>
      </c>
    </row>
    <row r="5" spans="1:3" s="383" customFormat="1" ht="31.5" customHeight="1" x14ac:dyDescent="0.25">
      <c r="A5" s="514" t="s">
        <v>508</v>
      </c>
      <c r="B5" s="516" t="s">
        <v>303</v>
      </c>
      <c r="C5" s="518" t="s">
        <v>655</v>
      </c>
    </row>
    <row r="6" spans="1:3" s="383" customFormat="1" x14ac:dyDescent="0.25">
      <c r="A6" s="515"/>
      <c r="B6" s="517"/>
      <c r="C6" s="519"/>
    </row>
    <row r="7" spans="1:3" s="387" customFormat="1" ht="13.5" thickBot="1" x14ac:dyDescent="0.3">
      <c r="A7" s="384" t="s">
        <v>509</v>
      </c>
      <c r="B7" s="385" t="s">
        <v>510</v>
      </c>
      <c r="C7" s="386" t="s">
        <v>511</v>
      </c>
    </row>
    <row r="8" spans="1:3" ht="15.75" customHeight="1" x14ac:dyDescent="0.25">
      <c r="A8" s="388" t="s">
        <v>512</v>
      </c>
      <c r="B8" s="389" t="s">
        <v>513</v>
      </c>
      <c r="C8" s="390">
        <v>105537855</v>
      </c>
    </row>
    <row r="9" spans="1:3" ht="15.75" customHeight="1" x14ac:dyDescent="0.25">
      <c r="A9" s="388" t="s">
        <v>514</v>
      </c>
      <c r="B9" s="391" t="s">
        <v>515</v>
      </c>
      <c r="C9" s="390"/>
    </row>
    <row r="10" spans="1:3" ht="15.75" customHeight="1" x14ac:dyDescent="0.25">
      <c r="A10" s="388" t="s">
        <v>516</v>
      </c>
      <c r="B10" s="391" t="s">
        <v>517</v>
      </c>
      <c r="C10" s="392">
        <v>6185883</v>
      </c>
    </row>
    <row r="11" spans="1:3" ht="15.75" customHeight="1" x14ac:dyDescent="0.25">
      <c r="A11" s="388" t="s">
        <v>518</v>
      </c>
      <c r="B11" s="391" t="s">
        <v>519</v>
      </c>
      <c r="C11" s="392">
        <v>-86689252</v>
      </c>
    </row>
    <row r="12" spans="1:3" ht="15.75" customHeight="1" x14ac:dyDescent="0.25">
      <c r="A12" s="388" t="s">
        <v>520</v>
      </c>
      <c r="B12" s="391" t="s">
        <v>521</v>
      </c>
      <c r="C12" s="392">
        <v>0</v>
      </c>
    </row>
    <row r="13" spans="1:3" ht="15.75" customHeight="1" x14ac:dyDescent="0.25">
      <c r="A13" s="388" t="s">
        <v>522</v>
      </c>
      <c r="B13" s="391" t="s">
        <v>523</v>
      </c>
      <c r="C13" s="392">
        <v>3124511</v>
      </c>
    </row>
    <row r="14" spans="1:3" ht="15.75" customHeight="1" x14ac:dyDescent="0.25">
      <c r="A14" s="388" t="s">
        <v>524</v>
      </c>
      <c r="B14" s="391" t="s">
        <v>525</v>
      </c>
      <c r="C14" s="393">
        <f>+C8+C9+C10+C11+C12+C13</f>
        <v>28158997</v>
      </c>
    </row>
    <row r="15" spans="1:3" ht="15.75" customHeight="1" x14ac:dyDescent="0.25">
      <c r="A15" s="388" t="s">
        <v>526</v>
      </c>
      <c r="B15" s="391" t="s">
        <v>527</v>
      </c>
      <c r="C15" s="394">
        <v>792662</v>
      </c>
    </row>
    <row r="16" spans="1:3" ht="15.75" customHeight="1" x14ac:dyDescent="0.25">
      <c r="A16" s="388" t="s">
        <v>528</v>
      </c>
      <c r="B16" s="391" t="s">
        <v>529</v>
      </c>
      <c r="C16" s="392">
        <v>0</v>
      </c>
    </row>
    <row r="17" spans="1:5" ht="15.75" customHeight="1" x14ac:dyDescent="0.25">
      <c r="A17" s="388" t="s">
        <v>530</v>
      </c>
      <c r="B17" s="391" t="s">
        <v>31</v>
      </c>
      <c r="C17" s="392">
        <v>953315</v>
      </c>
    </row>
    <row r="18" spans="1:5" ht="15.75" customHeight="1" x14ac:dyDescent="0.25">
      <c r="A18" s="388" t="s">
        <v>531</v>
      </c>
      <c r="B18" s="391" t="s">
        <v>216</v>
      </c>
      <c r="C18" s="393">
        <f>+C15+C16+C17</f>
        <v>1745977</v>
      </c>
    </row>
    <row r="19" spans="1:5" s="395" customFormat="1" ht="15.75" customHeight="1" x14ac:dyDescent="0.25">
      <c r="A19" s="388" t="s">
        <v>532</v>
      </c>
      <c r="B19" s="391" t="s">
        <v>217</v>
      </c>
      <c r="C19" s="392"/>
    </row>
    <row r="20" spans="1:5" ht="15.75" customHeight="1" x14ac:dyDescent="0.25">
      <c r="A20" s="388" t="s">
        <v>533</v>
      </c>
      <c r="B20" s="391" t="s">
        <v>218</v>
      </c>
      <c r="C20" s="392">
        <v>11960514</v>
      </c>
    </row>
    <row r="21" spans="1:5" ht="15.75" customHeight="1" thickBot="1" x14ac:dyDescent="0.3">
      <c r="A21" s="396" t="s">
        <v>534</v>
      </c>
      <c r="B21" s="397" t="s">
        <v>221</v>
      </c>
      <c r="C21" s="398">
        <f>+C14+C18+C19+C20</f>
        <v>41865488</v>
      </c>
    </row>
    <row r="22" spans="1:5" ht="15.75" x14ac:dyDescent="0.25">
      <c r="A22" s="399"/>
      <c r="B22" s="400"/>
      <c r="C22" s="401"/>
      <c r="D22" s="401"/>
      <c r="E22" s="401"/>
    </row>
    <row r="23" spans="1:5" ht="15.75" x14ac:dyDescent="0.25">
      <c r="A23" s="399"/>
      <c r="B23" s="400"/>
      <c r="C23" s="401"/>
      <c r="D23" s="401"/>
      <c r="E23" s="401"/>
    </row>
    <row r="24" spans="1:5" ht="15.75" x14ac:dyDescent="0.25">
      <c r="A24" s="400"/>
      <c r="B24" s="400"/>
      <c r="C24" s="401"/>
      <c r="D24" s="401"/>
      <c r="E24" s="401"/>
    </row>
    <row r="25" spans="1:5" ht="15.75" x14ac:dyDescent="0.25">
      <c r="A25" s="511"/>
      <c r="B25" s="511"/>
      <c r="C25" s="511"/>
      <c r="D25" s="402"/>
      <c r="E25" s="402"/>
    </row>
    <row r="26" spans="1:5" ht="15.75" x14ac:dyDescent="0.25">
      <c r="A26" s="511"/>
      <c r="B26" s="511"/>
      <c r="C26" s="511"/>
      <c r="D26" s="402"/>
      <c r="E26" s="402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&amp;R&amp;"Times New Roman CE,Félkövér dőlt"&amp;12 7.B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6" sqref="D6"/>
    </sheetView>
  </sheetViews>
  <sheetFormatPr defaultColWidth="10.25" defaultRowHeight="15.75" x14ac:dyDescent="0.25"/>
  <cols>
    <col min="1" max="1" width="50.375" style="404" customWidth="1"/>
    <col min="2" max="2" width="5.875" style="404" customWidth="1"/>
    <col min="3" max="3" width="14.75" style="404" customWidth="1"/>
    <col min="4" max="4" width="16.375" style="404" customWidth="1"/>
    <col min="5" max="256" width="10.25" style="404"/>
    <col min="257" max="257" width="50.375" style="404" customWidth="1"/>
    <col min="258" max="258" width="5.875" style="404" customWidth="1"/>
    <col min="259" max="259" width="14.75" style="404" customWidth="1"/>
    <col min="260" max="260" width="16.375" style="404" customWidth="1"/>
    <col min="261" max="512" width="10.25" style="404"/>
    <col min="513" max="513" width="50.375" style="404" customWidth="1"/>
    <col min="514" max="514" width="5.875" style="404" customWidth="1"/>
    <col min="515" max="515" width="14.75" style="404" customWidth="1"/>
    <col min="516" max="516" width="16.375" style="404" customWidth="1"/>
    <col min="517" max="768" width="10.25" style="404"/>
    <col min="769" max="769" width="50.375" style="404" customWidth="1"/>
    <col min="770" max="770" width="5.875" style="404" customWidth="1"/>
    <col min="771" max="771" width="14.75" style="404" customWidth="1"/>
    <col min="772" max="772" width="16.375" style="404" customWidth="1"/>
    <col min="773" max="1024" width="10.25" style="404"/>
    <col min="1025" max="1025" width="50.375" style="404" customWidth="1"/>
    <col min="1026" max="1026" width="5.875" style="404" customWidth="1"/>
    <col min="1027" max="1027" width="14.75" style="404" customWidth="1"/>
    <col min="1028" max="1028" width="16.375" style="404" customWidth="1"/>
    <col min="1029" max="1280" width="10.25" style="404"/>
    <col min="1281" max="1281" width="50.375" style="404" customWidth="1"/>
    <col min="1282" max="1282" width="5.875" style="404" customWidth="1"/>
    <col min="1283" max="1283" width="14.75" style="404" customWidth="1"/>
    <col min="1284" max="1284" width="16.375" style="404" customWidth="1"/>
    <col min="1285" max="1536" width="10.25" style="404"/>
    <col min="1537" max="1537" width="50.375" style="404" customWidth="1"/>
    <col min="1538" max="1538" width="5.875" style="404" customWidth="1"/>
    <col min="1539" max="1539" width="14.75" style="404" customWidth="1"/>
    <col min="1540" max="1540" width="16.375" style="404" customWidth="1"/>
    <col min="1541" max="1792" width="10.25" style="404"/>
    <col min="1793" max="1793" width="50.375" style="404" customWidth="1"/>
    <col min="1794" max="1794" width="5.875" style="404" customWidth="1"/>
    <col min="1795" max="1795" width="14.75" style="404" customWidth="1"/>
    <col min="1796" max="1796" width="16.375" style="404" customWidth="1"/>
    <col min="1797" max="2048" width="10.25" style="404"/>
    <col min="2049" max="2049" width="50.375" style="404" customWidth="1"/>
    <col min="2050" max="2050" width="5.875" style="404" customWidth="1"/>
    <col min="2051" max="2051" width="14.75" style="404" customWidth="1"/>
    <col min="2052" max="2052" width="16.375" style="404" customWidth="1"/>
    <col min="2053" max="2304" width="10.25" style="404"/>
    <col min="2305" max="2305" width="50.375" style="404" customWidth="1"/>
    <col min="2306" max="2306" width="5.875" style="404" customWidth="1"/>
    <col min="2307" max="2307" width="14.75" style="404" customWidth="1"/>
    <col min="2308" max="2308" width="16.375" style="404" customWidth="1"/>
    <col min="2309" max="2560" width="10.25" style="404"/>
    <col min="2561" max="2561" width="50.375" style="404" customWidth="1"/>
    <col min="2562" max="2562" width="5.875" style="404" customWidth="1"/>
    <col min="2563" max="2563" width="14.75" style="404" customWidth="1"/>
    <col min="2564" max="2564" width="16.375" style="404" customWidth="1"/>
    <col min="2565" max="2816" width="10.25" style="404"/>
    <col min="2817" max="2817" width="50.375" style="404" customWidth="1"/>
    <col min="2818" max="2818" width="5.875" style="404" customWidth="1"/>
    <col min="2819" max="2819" width="14.75" style="404" customWidth="1"/>
    <col min="2820" max="2820" width="16.375" style="404" customWidth="1"/>
    <col min="2821" max="3072" width="10.25" style="404"/>
    <col min="3073" max="3073" width="50.375" style="404" customWidth="1"/>
    <col min="3074" max="3074" width="5.875" style="404" customWidth="1"/>
    <col min="3075" max="3075" width="14.75" style="404" customWidth="1"/>
    <col min="3076" max="3076" width="16.375" style="404" customWidth="1"/>
    <col min="3077" max="3328" width="10.25" style="404"/>
    <col min="3329" max="3329" width="50.375" style="404" customWidth="1"/>
    <col min="3330" max="3330" width="5.875" style="404" customWidth="1"/>
    <col min="3331" max="3331" width="14.75" style="404" customWidth="1"/>
    <col min="3332" max="3332" width="16.375" style="404" customWidth="1"/>
    <col min="3333" max="3584" width="10.25" style="404"/>
    <col min="3585" max="3585" width="50.375" style="404" customWidth="1"/>
    <col min="3586" max="3586" width="5.875" style="404" customWidth="1"/>
    <col min="3587" max="3587" width="14.75" style="404" customWidth="1"/>
    <col min="3588" max="3588" width="16.375" style="404" customWidth="1"/>
    <col min="3589" max="3840" width="10.25" style="404"/>
    <col min="3841" max="3841" width="50.375" style="404" customWidth="1"/>
    <col min="3842" max="3842" width="5.875" style="404" customWidth="1"/>
    <col min="3843" max="3843" width="14.75" style="404" customWidth="1"/>
    <col min="3844" max="3844" width="16.375" style="404" customWidth="1"/>
    <col min="3845" max="4096" width="10.25" style="404"/>
    <col min="4097" max="4097" width="50.375" style="404" customWidth="1"/>
    <col min="4098" max="4098" width="5.875" style="404" customWidth="1"/>
    <col min="4099" max="4099" width="14.75" style="404" customWidth="1"/>
    <col min="4100" max="4100" width="16.375" style="404" customWidth="1"/>
    <col min="4101" max="4352" width="10.25" style="404"/>
    <col min="4353" max="4353" width="50.375" style="404" customWidth="1"/>
    <col min="4354" max="4354" width="5.875" style="404" customWidth="1"/>
    <col min="4355" max="4355" width="14.75" style="404" customWidth="1"/>
    <col min="4356" max="4356" width="16.375" style="404" customWidth="1"/>
    <col min="4357" max="4608" width="10.25" style="404"/>
    <col min="4609" max="4609" width="50.375" style="404" customWidth="1"/>
    <col min="4610" max="4610" width="5.875" style="404" customWidth="1"/>
    <col min="4611" max="4611" width="14.75" style="404" customWidth="1"/>
    <col min="4612" max="4612" width="16.375" style="404" customWidth="1"/>
    <col min="4613" max="4864" width="10.25" style="404"/>
    <col min="4865" max="4865" width="50.375" style="404" customWidth="1"/>
    <col min="4866" max="4866" width="5.875" style="404" customWidth="1"/>
    <col min="4867" max="4867" width="14.75" style="404" customWidth="1"/>
    <col min="4868" max="4868" width="16.375" style="404" customWidth="1"/>
    <col min="4869" max="5120" width="10.25" style="404"/>
    <col min="5121" max="5121" width="50.375" style="404" customWidth="1"/>
    <col min="5122" max="5122" width="5.875" style="404" customWidth="1"/>
    <col min="5123" max="5123" width="14.75" style="404" customWidth="1"/>
    <col min="5124" max="5124" width="16.375" style="404" customWidth="1"/>
    <col min="5125" max="5376" width="10.25" style="404"/>
    <col min="5377" max="5377" width="50.375" style="404" customWidth="1"/>
    <col min="5378" max="5378" width="5.875" style="404" customWidth="1"/>
    <col min="5379" max="5379" width="14.75" style="404" customWidth="1"/>
    <col min="5380" max="5380" width="16.375" style="404" customWidth="1"/>
    <col min="5381" max="5632" width="10.25" style="404"/>
    <col min="5633" max="5633" width="50.375" style="404" customWidth="1"/>
    <col min="5634" max="5634" width="5.875" style="404" customWidth="1"/>
    <col min="5635" max="5635" width="14.75" style="404" customWidth="1"/>
    <col min="5636" max="5636" width="16.375" style="404" customWidth="1"/>
    <col min="5637" max="5888" width="10.25" style="404"/>
    <col min="5889" max="5889" width="50.375" style="404" customWidth="1"/>
    <col min="5890" max="5890" width="5.875" style="404" customWidth="1"/>
    <col min="5891" max="5891" width="14.75" style="404" customWidth="1"/>
    <col min="5892" max="5892" width="16.375" style="404" customWidth="1"/>
    <col min="5893" max="6144" width="10.25" style="404"/>
    <col min="6145" max="6145" width="50.375" style="404" customWidth="1"/>
    <col min="6146" max="6146" width="5.875" style="404" customWidth="1"/>
    <col min="6147" max="6147" width="14.75" style="404" customWidth="1"/>
    <col min="6148" max="6148" width="16.375" style="404" customWidth="1"/>
    <col min="6149" max="6400" width="10.25" style="404"/>
    <col min="6401" max="6401" width="50.375" style="404" customWidth="1"/>
    <col min="6402" max="6402" width="5.875" style="404" customWidth="1"/>
    <col min="6403" max="6403" width="14.75" style="404" customWidth="1"/>
    <col min="6404" max="6404" width="16.375" style="404" customWidth="1"/>
    <col min="6405" max="6656" width="10.25" style="404"/>
    <col min="6657" max="6657" width="50.375" style="404" customWidth="1"/>
    <col min="6658" max="6658" width="5.875" style="404" customWidth="1"/>
    <col min="6659" max="6659" width="14.75" style="404" customWidth="1"/>
    <col min="6660" max="6660" width="16.375" style="404" customWidth="1"/>
    <col min="6661" max="6912" width="10.25" style="404"/>
    <col min="6913" max="6913" width="50.375" style="404" customWidth="1"/>
    <col min="6914" max="6914" width="5.875" style="404" customWidth="1"/>
    <col min="6915" max="6915" width="14.75" style="404" customWidth="1"/>
    <col min="6916" max="6916" width="16.375" style="404" customWidth="1"/>
    <col min="6917" max="7168" width="10.25" style="404"/>
    <col min="7169" max="7169" width="50.375" style="404" customWidth="1"/>
    <col min="7170" max="7170" width="5.875" style="404" customWidth="1"/>
    <col min="7171" max="7171" width="14.75" style="404" customWidth="1"/>
    <col min="7172" max="7172" width="16.375" style="404" customWidth="1"/>
    <col min="7173" max="7424" width="10.25" style="404"/>
    <col min="7425" max="7425" width="50.375" style="404" customWidth="1"/>
    <col min="7426" max="7426" width="5.875" style="404" customWidth="1"/>
    <col min="7427" max="7427" width="14.75" style="404" customWidth="1"/>
    <col min="7428" max="7428" width="16.375" style="404" customWidth="1"/>
    <col min="7429" max="7680" width="10.25" style="404"/>
    <col min="7681" max="7681" width="50.375" style="404" customWidth="1"/>
    <col min="7682" max="7682" width="5.875" style="404" customWidth="1"/>
    <col min="7683" max="7683" width="14.75" style="404" customWidth="1"/>
    <col min="7684" max="7684" width="16.375" style="404" customWidth="1"/>
    <col min="7685" max="7936" width="10.25" style="404"/>
    <col min="7937" max="7937" width="50.375" style="404" customWidth="1"/>
    <col min="7938" max="7938" width="5.875" style="404" customWidth="1"/>
    <col min="7939" max="7939" width="14.75" style="404" customWidth="1"/>
    <col min="7940" max="7940" width="16.375" style="404" customWidth="1"/>
    <col min="7941" max="8192" width="10.25" style="404"/>
    <col min="8193" max="8193" width="50.375" style="404" customWidth="1"/>
    <col min="8194" max="8194" width="5.875" style="404" customWidth="1"/>
    <col min="8195" max="8195" width="14.75" style="404" customWidth="1"/>
    <col min="8196" max="8196" width="16.375" style="404" customWidth="1"/>
    <col min="8197" max="8448" width="10.25" style="404"/>
    <col min="8449" max="8449" width="50.375" style="404" customWidth="1"/>
    <col min="8450" max="8450" width="5.875" style="404" customWidth="1"/>
    <col min="8451" max="8451" width="14.75" style="404" customWidth="1"/>
    <col min="8452" max="8452" width="16.375" style="404" customWidth="1"/>
    <col min="8453" max="8704" width="10.25" style="404"/>
    <col min="8705" max="8705" width="50.375" style="404" customWidth="1"/>
    <col min="8706" max="8706" width="5.875" style="404" customWidth="1"/>
    <col min="8707" max="8707" width="14.75" style="404" customWidth="1"/>
    <col min="8708" max="8708" width="16.375" style="404" customWidth="1"/>
    <col min="8709" max="8960" width="10.25" style="404"/>
    <col min="8961" max="8961" width="50.375" style="404" customWidth="1"/>
    <col min="8962" max="8962" width="5.875" style="404" customWidth="1"/>
    <col min="8963" max="8963" width="14.75" style="404" customWidth="1"/>
    <col min="8964" max="8964" width="16.375" style="404" customWidth="1"/>
    <col min="8965" max="9216" width="10.25" style="404"/>
    <col min="9217" max="9217" width="50.375" style="404" customWidth="1"/>
    <col min="9218" max="9218" width="5.875" style="404" customWidth="1"/>
    <col min="9219" max="9219" width="14.75" style="404" customWidth="1"/>
    <col min="9220" max="9220" width="16.375" style="404" customWidth="1"/>
    <col min="9221" max="9472" width="10.25" style="404"/>
    <col min="9473" max="9473" width="50.375" style="404" customWidth="1"/>
    <col min="9474" max="9474" width="5.875" style="404" customWidth="1"/>
    <col min="9475" max="9475" width="14.75" style="404" customWidth="1"/>
    <col min="9476" max="9476" width="16.375" style="404" customWidth="1"/>
    <col min="9477" max="9728" width="10.25" style="404"/>
    <col min="9729" max="9729" width="50.375" style="404" customWidth="1"/>
    <col min="9730" max="9730" width="5.875" style="404" customWidth="1"/>
    <col min="9731" max="9731" width="14.75" style="404" customWidth="1"/>
    <col min="9732" max="9732" width="16.375" style="404" customWidth="1"/>
    <col min="9733" max="9984" width="10.25" style="404"/>
    <col min="9985" max="9985" width="50.375" style="404" customWidth="1"/>
    <col min="9986" max="9986" width="5.875" style="404" customWidth="1"/>
    <col min="9987" max="9987" width="14.75" style="404" customWidth="1"/>
    <col min="9988" max="9988" width="16.375" style="404" customWidth="1"/>
    <col min="9989" max="10240" width="10.25" style="404"/>
    <col min="10241" max="10241" width="50.375" style="404" customWidth="1"/>
    <col min="10242" max="10242" width="5.875" style="404" customWidth="1"/>
    <col min="10243" max="10243" width="14.75" style="404" customWidth="1"/>
    <col min="10244" max="10244" width="16.375" style="404" customWidth="1"/>
    <col min="10245" max="10496" width="10.25" style="404"/>
    <col min="10497" max="10497" width="50.375" style="404" customWidth="1"/>
    <col min="10498" max="10498" width="5.875" style="404" customWidth="1"/>
    <col min="10499" max="10499" width="14.75" style="404" customWidth="1"/>
    <col min="10500" max="10500" width="16.375" style="404" customWidth="1"/>
    <col min="10501" max="10752" width="10.25" style="404"/>
    <col min="10753" max="10753" width="50.375" style="404" customWidth="1"/>
    <col min="10754" max="10754" width="5.875" style="404" customWidth="1"/>
    <col min="10755" max="10755" width="14.75" style="404" customWidth="1"/>
    <col min="10756" max="10756" width="16.375" style="404" customWidth="1"/>
    <col min="10757" max="11008" width="10.25" style="404"/>
    <col min="11009" max="11009" width="50.375" style="404" customWidth="1"/>
    <col min="11010" max="11010" width="5.875" style="404" customWidth="1"/>
    <col min="11011" max="11011" width="14.75" style="404" customWidth="1"/>
    <col min="11012" max="11012" width="16.375" style="404" customWidth="1"/>
    <col min="11013" max="11264" width="10.25" style="404"/>
    <col min="11265" max="11265" width="50.375" style="404" customWidth="1"/>
    <col min="11266" max="11266" width="5.875" style="404" customWidth="1"/>
    <col min="11267" max="11267" width="14.75" style="404" customWidth="1"/>
    <col min="11268" max="11268" width="16.375" style="404" customWidth="1"/>
    <col min="11269" max="11520" width="10.25" style="404"/>
    <col min="11521" max="11521" width="50.375" style="404" customWidth="1"/>
    <col min="11522" max="11522" width="5.875" style="404" customWidth="1"/>
    <col min="11523" max="11523" width="14.75" style="404" customWidth="1"/>
    <col min="11524" max="11524" width="16.375" style="404" customWidth="1"/>
    <col min="11525" max="11776" width="10.25" style="404"/>
    <col min="11777" max="11777" width="50.375" style="404" customWidth="1"/>
    <col min="11778" max="11778" width="5.875" style="404" customWidth="1"/>
    <col min="11779" max="11779" width="14.75" style="404" customWidth="1"/>
    <col min="11780" max="11780" width="16.375" style="404" customWidth="1"/>
    <col min="11781" max="12032" width="10.25" style="404"/>
    <col min="12033" max="12033" width="50.375" style="404" customWidth="1"/>
    <col min="12034" max="12034" width="5.875" style="404" customWidth="1"/>
    <col min="12035" max="12035" width="14.75" style="404" customWidth="1"/>
    <col min="12036" max="12036" width="16.375" style="404" customWidth="1"/>
    <col min="12037" max="12288" width="10.25" style="404"/>
    <col min="12289" max="12289" width="50.375" style="404" customWidth="1"/>
    <col min="12290" max="12290" width="5.875" style="404" customWidth="1"/>
    <col min="12291" max="12291" width="14.75" style="404" customWidth="1"/>
    <col min="12292" max="12292" width="16.375" style="404" customWidth="1"/>
    <col min="12293" max="12544" width="10.25" style="404"/>
    <col min="12545" max="12545" width="50.375" style="404" customWidth="1"/>
    <col min="12546" max="12546" width="5.875" style="404" customWidth="1"/>
    <col min="12547" max="12547" width="14.75" style="404" customWidth="1"/>
    <col min="12548" max="12548" width="16.375" style="404" customWidth="1"/>
    <col min="12549" max="12800" width="10.25" style="404"/>
    <col min="12801" max="12801" width="50.375" style="404" customWidth="1"/>
    <col min="12802" max="12802" width="5.875" style="404" customWidth="1"/>
    <col min="12803" max="12803" width="14.75" style="404" customWidth="1"/>
    <col min="12804" max="12804" width="16.375" style="404" customWidth="1"/>
    <col min="12805" max="13056" width="10.25" style="404"/>
    <col min="13057" max="13057" width="50.375" style="404" customWidth="1"/>
    <col min="13058" max="13058" width="5.875" style="404" customWidth="1"/>
    <col min="13059" max="13059" width="14.75" style="404" customWidth="1"/>
    <col min="13060" max="13060" width="16.375" style="404" customWidth="1"/>
    <col min="13061" max="13312" width="10.25" style="404"/>
    <col min="13313" max="13313" width="50.375" style="404" customWidth="1"/>
    <col min="13314" max="13314" width="5.875" style="404" customWidth="1"/>
    <col min="13315" max="13315" width="14.75" style="404" customWidth="1"/>
    <col min="13316" max="13316" width="16.375" style="404" customWidth="1"/>
    <col min="13317" max="13568" width="10.25" style="404"/>
    <col min="13569" max="13569" width="50.375" style="404" customWidth="1"/>
    <col min="13570" max="13570" width="5.875" style="404" customWidth="1"/>
    <col min="13571" max="13571" width="14.75" style="404" customWidth="1"/>
    <col min="13572" max="13572" width="16.375" style="404" customWidth="1"/>
    <col min="13573" max="13824" width="10.25" style="404"/>
    <col min="13825" max="13825" width="50.375" style="404" customWidth="1"/>
    <col min="13826" max="13826" width="5.875" style="404" customWidth="1"/>
    <col min="13827" max="13827" width="14.75" style="404" customWidth="1"/>
    <col min="13828" max="13828" width="16.375" style="404" customWidth="1"/>
    <col min="13829" max="14080" width="10.25" style="404"/>
    <col min="14081" max="14081" width="50.375" style="404" customWidth="1"/>
    <col min="14082" max="14082" width="5.875" style="404" customWidth="1"/>
    <col min="14083" max="14083" width="14.75" style="404" customWidth="1"/>
    <col min="14084" max="14084" width="16.375" style="404" customWidth="1"/>
    <col min="14085" max="14336" width="10.25" style="404"/>
    <col min="14337" max="14337" width="50.375" style="404" customWidth="1"/>
    <col min="14338" max="14338" width="5.875" style="404" customWidth="1"/>
    <col min="14339" max="14339" width="14.75" style="404" customWidth="1"/>
    <col min="14340" max="14340" width="16.375" style="404" customWidth="1"/>
    <col min="14341" max="14592" width="10.25" style="404"/>
    <col min="14593" max="14593" width="50.375" style="404" customWidth="1"/>
    <col min="14594" max="14594" width="5.875" style="404" customWidth="1"/>
    <col min="14595" max="14595" width="14.75" style="404" customWidth="1"/>
    <col min="14596" max="14596" width="16.375" style="404" customWidth="1"/>
    <col min="14597" max="14848" width="10.25" style="404"/>
    <col min="14849" max="14849" width="50.375" style="404" customWidth="1"/>
    <col min="14850" max="14850" width="5.875" style="404" customWidth="1"/>
    <col min="14851" max="14851" width="14.75" style="404" customWidth="1"/>
    <col min="14852" max="14852" width="16.375" style="404" customWidth="1"/>
    <col min="14853" max="15104" width="10.25" style="404"/>
    <col min="15105" max="15105" width="50.375" style="404" customWidth="1"/>
    <col min="15106" max="15106" width="5.875" style="404" customWidth="1"/>
    <col min="15107" max="15107" width="14.75" style="404" customWidth="1"/>
    <col min="15108" max="15108" width="16.375" style="404" customWidth="1"/>
    <col min="15109" max="15360" width="10.25" style="404"/>
    <col min="15361" max="15361" width="50.375" style="404" customWidth="1"/>
    <col min="15362" max="15362" width="5.875" style="404" customWidth="1"/>
    <col min="15363" max="15363" width="14.75" style="404" customWidth="1"/>
    <col min="15364" max="15364" width="16.375" style="404" customWidth="1"/>
    <col min="15365" max="15616" width="10.25" style="404"/>
    <col min="15617" max="15617" width="50.375" style="404" customWidth="1"/>
    <col min="15618" max="15618" width="5.875" style="404" customWidth="1"/>
    <col min="15619" max="15619" width="14.75" style="404" customWidth="1"/>
    <col min="15620" max="15620" width="16.375" style="404" customWidth="1"/>
    <col min="15621" max="15872" width="10.25" style="404"/>
    <col min="15873" max="15873" width="50.375" style="404" customWidth="1"/>
    <col min="15874" max="15874" width="5.875" style="404" customWidth="1"/>
    <col min="15875" max="15875" width="14.75" style="404" customWidth="1"/>
    <col min="15876" max="15876" width="16.375" style="404" customWidth="1"/>
    <col min="15877" max="16128" width="10.25" style="404"/>
    <col min="16129" max="16129" width="50.375" style="404" customWidth="1"/>
    <col min="16130" max="16130" width="5.875" style="404" customWidth="1"/>
    <col min="16131" max="16131" width="14.75" style="404" customWidth="1"/>
    <col min="16132" max="16132" width="16.375" style="404" customWidth="1"/>
    <col min="16133" max="16384" width="10.25" style="404"/>
  </cols>
  <sheetData>
    <row r="1" spans="1:4" ht="48" customHeight="1" x14ac:dyDescent="0.25">
      <c r="A1" s="520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521"/>
      <c r="C1" s="521"/>
      <c r="D1" s="521"/>
    </row>
    <row r="2" spans="1:4" ht="16.5" thickBot="1" x14ac:dyDescent="0.3"/>
    <row r="3" spans="1:4" ht="43.5" customHeight="1" thickBot="1" x14ac:dyDescent="0.3">
      <c r="A3" s="405" t="s">
        <v>208</v>
      </c>
      <c r="B3" s="406" t="s">
        <v>303</v>
      </c>
      <c r="C3" s="407" t="s">
        <v>535</v>
      </c>
      <c r="D3" s="408" t="s">
        <v>536</v>
      </c>
    </row>
    <row r="4" spans="1:4" ht="16.5" thickBot="1" x14ac:dyDescent="0.3">
      <c r="A4" s="409" t="s">
        <v>509</v>
      </c>
      <c r="B4" s="410" t="s">
        <v>510</v>
      </c>
      <c r="C4" s="410" t="s">
        <v>511</v>
      </c>
      <c r="D4" s="411" t="s">
        <v>537</v>
      </c>
    </row>
    <row r="5" spans="1:4" ht="15.75" customHeight="1" x14ac:dyDescent="0.25">
      <c r="A5" s="412" t="s">
        <v>538</v>
      </c>
      <c r="B5" s="413" t="s">
        <v>1</v>
      </c>
      <c r="C5" s="414">
        <v>123</v>
      </c>
      <c r="D5" s="415">
        <v>61584353</v>
      </c>
    </row>
    <row r="6" spans="1:4" ht="15.75" customHeight="1" x14ac:dyDescent="0.25">
      <c r="A6" s="412" t="s">
        <v>539</v>
      </c>
      <c r="B6" s="416" t="s">
        <v>6</v>
      </c>
      <c r="C6" s="417"/>
      <c r="D6" s="418"/>
    </row>
    <row r="7" spans="1:4" ht="15.75" customHeight="1" x14ac:dyDescent="0.25">
      <c r="A7" s="412" t="s">
        <v>540</v>
      </c>
      <c r="B7" s="416" t="s">
        <v>12</v>
      </c>
      <c r="C7" s="417"/>
      <c r="D7" s="418"/>
    </row>
    <row r="8" spans="1:4" ht="15.75" customHeight="1" thickBot="1" x14ac:dyDescent="0.3">
      <c r="A8" s="419" t="s">
        <v>541</v>
      </c>
      <c r="B8" s="420" t="s">
        <v>14</v>
      </c>
      <c r="C8" s="421"/>
      <c r="D8" s="422"/>
    </row>
    <row r="9" spans="1:4" ht="15.75" customHeight="1" thickBot="1" x14ac:dyDescent="0.3">
      <c r="A9" s="423" t="s">
        <v>542</v>
      </c>
      <c r="B9" s="424" t="s">
        <v>18</v>
      </c>
      <c r="C9" s="425"/>
      <c r="D9" s="426">
        <f>+D10+D11+D12+D13</f>
        <v>0</v>
      </c>
    </row>
    <row r="10" spans="1:4" ht="15.75" customHeight="1" x14ac:dyDescent="0.25">
      <c r="A10" s="427" t="s">
        <v>543</v>
      </c>
      <c r="B10" s="413" t="s">
        <v>25</v>
      </c>
      <c r="C10" s="414"/>
      <c r="D10" s="415"/>
    </row>
    <row r="11" spans="1:4" ht="15.75" customHeight="1" x14ac:dyDescent="0.25">
      <c r="A11" s="412" t="s">
        <v>544</v>
      </c>
      <c r="B11" s="416" t="s">
        <v>27</v>
      </c>
      <c r="C11" s="417"/>
      <c r="D11" s="418"/>
    </row>
    <row r="12" spans="1:4" ht="15.75" customHeight="1" x14ac:dyDescent="0.25">
      <c r="A12" s="412" t="s">
        <v>545</v>
      </c>
      <c r="B12" s="416" t="s">
        <v>28</v>
      </c>
      <c r="C12" s="417"/>
      <c r="D12" s="418"/>
    </row>
    <row r="13" spans="1:4" ht="15.75" customHeight="1" thickBot="1" x14ac:dyDescent="0.3">
      <c r="A13" s="419" t="s">
        <v>546</v>
      </c>
      <c r="B13" s="420" t="s">
        <v>29</v>
      </c>
      <c r="C13" s="421"/>
      <c r="D13" s="422"/>
    </row>
    <row r="14" spans="1:4" ht="15.75" customHeight="1" thickBot="1" x14ac:dyDescent="0.3">
      <c r="A14" s="423" t="s">
        <v>547</v>
      </c>
      <c r="B14" s="424" t="s">
        <v>31</v>
      </c>
      <c r="C14" s="425"/>
      <c r="D14" s="426">
        <f>+D15+D16+D17</f>
        <v>0</v>
      </c>
    </row>
    <row r="15" spans="1:4" ht="15.75" customHeight="1" x14ac:dyDescent="0.25">
      <c r="A15" s="427" t="s">
        <v>548</v>
      </c>
      <c r="B15" s="413" t="s">
        <v>216</v>
      </c>
      <c r="C15" s="414"/>
      <c r="D15" s="415"/>
    </row>
    <row r="16" spans="1:4" ht="15.75" customHeight="1" x14ac:dyDescent="0.25">
      <c r="A16" s="412" t="s">
        <v>549</v>
      </c>
      <c r="B16" s="416" t="s">
        <v>217</v>
      </c>
      <c r="C16" s="417"/>
      <c r="D16" s="418"/>
    </row>
    <row r="17" spans="1:4" ht="15.75" customHeight="1" thickBot="1" x14ac:dyDescent="0.3">
      <c r="A17" s="419" t="s">
        <v>550</v>
      </c>
      <c r="B17" s="420" t="s">
        <v>218</v>
      </c>
      <c r="C17" s="421"/>
      <c r="D17" s="422"/>
    </row>
    <row r="18" spans="1:4" ht="15.75" customHeight="1" thickBot="1" x14ac:dyDescent="0.3">
      <c r="A18" s="423" t="s">
        <v>551</v>
      </c>
      <c r="B18" s="424" t="s">
        <v>221</v>
      </c>
      <c r="C18" s="425"/>
      <c r="D18" s="426">
        <f>+D19+D20+D21</f>
        <v>0</v>
      </c>
    </row>
    <row r="19" spans="1:4" ht="15.75" customHeight="1" x14ac:dyDescent="0.25">
      <c r="A19" s="427" t="s">
        <v>552</v>
      </c>
      <c r="B19" s="413" t="s">
        <v>224</v>
      </c>
      <c r="C19" s="414"/>
      <c r="D19" s="415"/>
    </row>
    <row r="20" spans="1:4" ht="15.75" customHeight="1" x14ac:dyDescent="0.25">
      <c r="A20" s="412" t="s">
        <v>553</v>
      </c>
      <c r="B20" s="416" t="s">
        <v>227</v>
      </c>
      <c r="C20" s="417"/>
      <c r="D20" s="418"/>
    </row>
    <row r="21" spans="1:4" ht="15.75" customHeight="1" x14ac:dyDescent="0.25">
      <c r="A21" s="412" t="s">
        <v>554</v>
      </c>
      <c r="B21" s="416" t="s">
        <v>230</v>
      </c>
      <c r="C21" s="417"/>
      <c r="D21" s="418"/>
    </row>
    <row r="22" spans="1:4" ht="15.75" customHeight="1" x14ac:dyDescent="0.25">
      <c r="A22" s="412" t="s">
        <v>555</v>
      </c>
      <c r="B22" s="416" t="s">
        <v>233</v>
      </c>
      <c r="C22" s="417"/>
      <c r="D22" s="418"/>
    </row>
    <row r="23" spans="1:4" ht="15.75" customHeight="1" x14ac:dyDescent="0.25">
      <c r="A23" s="412"/>
      <c r="B23" s="416" t="s">
        <v>236</v>
      </c>
      <c r="C23" s="417"/>
      <c r="D23" s="418"/>
    </row>
    <row r="24" spans="1:4" ht="15.75" customHeight="1" x14ac:dyDescent="0.25">
      <c r="A24" s="412"/>
      <c r="B24" s="416" t="s">
        <v>239</v>
      </c>
      <c r="C24" s="417"/>
      <c r="D24" s="418"/>
    </row>
    <row r="25" spans="1:4" ht="15.75" customHeight="1" x14ac:dyDescent="0.25">
      <c r="A25" s="412"/>
      <c r="B25" s="416" t="s">
        <v>242</v>
      </c>
      <c r="C25" s="417"/>
      <c r="D25" s="418"/>
    </row>
    <row r="26" spans="1:4" ht="15.75" customHeight="1" x14ac:dyDescent="0.25">
      <c r="A26" s="412"/>
      <c r="B26" s="416" t="s">
        <v>244</v>
      </c>
      <c r="C26" s="417"/>
      <c r="D26" s="418"/>
    </row>
    <row r="27" spans="1:4" ht="15.75" customHeight="1" x14ac:dyDescent="0.25">
      <c r="A27" s="412"/>
      <c r="B27" s="416" t="s">
        <v>247</v>
      </c>
      <c r="C27" s="417"/>
      <c r="D27" s="418"/>
    </row>
    <row r="28" spans="1:4" ht="15.75" customHeight="1" x14ac:dyDescent="0.25">
      <c r="A28" s="412"/>
      <c r="B28" s="416" t="s">
        <v>250</v>
      </c>
      <c r="C28" s="417"/>
      <c r="D28" s="418"/>
    </row>
    <row r="29" spans="1:4" ht="15.75" customHeight="1" x14ac:dyDescent="0.25">
      <c r="A29" s="412"/>
      <c r="B29" s="416" t="s">
        <v>253</v>
      </c>
      <c r="C29" s="417"/>
      <c r="D29" s="418"/>
    </row>
    <row r="30" spans="1:4" ht="15.75" customHeight="1" x14ac:dyDescent="0.25">
      <c r="A30" s="412"/>
      <c r="B30" s="416" t="s">
        <v>282</v>
      </c>
      <c r="C30" s="417"/>
      <c r="D30" s="418"/>
    </row>
    <row r="31" spans="1:4" ht="15.75" customHeight="1" x14ac:dyDescent="0.25">
      <c r="A31" s="412"/>
      <c r="B31" s="416" t="s">
        <v>285</v>
      </c>
      <c r="C31" s="417"/>
      <c r="D31" s="418"/>
    </row>
    <row r="32" spans="1:4" ht="15.75" customHeight="1" x14ac:dyDescent="0.25">
      <c r="A32" s="412"/>
      <c r="B32" s="416" t="s">
        <v>286</v>
      </c>
      <c r="C32" s="417"/>
      <c r="D32" s="418"/>
    </row>
    <row r="33" spans="1:6" ht="15.75" customHeight="1" x14ac:dyDescent="0.25">
      <c r="A33" s="412"/>
      <c r="B33" s="416" t="s">
        <v>289</v>
      </c>
      <c r="C33" s="417"/>
      <c r="D33" s="418"/>
    </row>
    <row r="34" spans="1:6" ht="15.75" customHeight="1" x14ac:dyDescent="0.25">
      <c r="A34" s="412"/>
      <c r="B34" s="416" t="s">
        <v>376</v>
      </c>
      <c r="C34" s="417"/>
      <c r="D34" s="418"/>
    </row>
    <row r="35" spans="1:6" ht="15.75" customHeight="1" x14ac:dyDescent="0.25">
      <c r="A35" s="412"/>
      <c r="B35" s="416" t="s">
        <v>377</v>
      </c>
      <c r="C35" s="417"/>
      <c r="D35" s="418"/>
    </row>
    <row r="36" spans="1:6" ht="15.75" customHeight="1" x14ac:dyDescent="0.25">
      <c r="A36" s="412"/>
      <c r="B36" s="416" t="s">
        <v>556</v>
      </c>
      <c r="C36" s="417"/>
      <c r="D36" s="418"/>
    </row>
    <row r="37" spans="1:6" ht="15.75" customHeight="1" thickBot="1" x14ac:dyDescent="0.3">
      <c r="A37" s="419"/>
      <c r="B37" s="420" t="s">
        <v>557</v>
      </c>
      <c r="C37" s="421"/>
      <c r="D37" s="422"/>
    </row>
    <row r="38" spans="1:6" ht="15.75" customHeight="1" thickBot="1" x14ac:dyDescent="0.3">
      <c r="A38" s="522" t="s">
        <v>558</v>
      </c>
      <c r="B38" s="523"/>
      <c r="C38" s="428"/>
      <c r="D38" s="426">
        <f>+D5+D6+D7+D8+D9+D14+D18+D22+D23+D24+D25+D26+D27+D28+D29+D30+D31+D32+D33+D34+D35+D36+D37</f>
        <v>61584353</v>
      </c>
      <c r="F38" s="429"/>
    </row>
    <row r="39" spans="1:6" x14ac:dyDescent="0.25">
      <c r="A39" s="430" t="s">
        <v>559</v>
      </c>
    </row>
    <row r="40" spans="1:6" x14ac:dyDescent="0.25">
      <c r="A40" s="431"/>
      <c r="B40" s="432"/>
      <c r="C40" s="524"/>
      <c r="D40" s="524"/>
    </row>
    <row r="41" spans="1:6" x14ac:dyDescent="0.25">
      <c r="A41" s="431"/>
      <c r="B41" s="432"/>
      <c r="C41" s="433"/>
      <c r="D41" s="433"/>
    </row>
    <row r="42" spans="1:6" x14ac:dyDescent="0.25">
      <c r="A42" s="432"/>
      <c r="B42" s="432"/>
      <c r="C42" s="524"/>
      <c r="D42" s="524"/>
    </row>
    <row r="43" spans="1:6" x14ac:dyDescent="0.25">
      <c r="A43" s="434"/>
      <c r="B43" s="434"/>
    </row>
    <row r="44" spans="1:6" x14ac:dyDescent="0.25">
      <c r="A44" s="434"/>
      <c r="B44" s="434"/>
      <c r="C44" s="434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dőlt"7C.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0" zoomScale="145" zoomScaleNormal="145" workbookViewId="0">
      <selection activeCell="B7" sqref="B7"/>
    </sheetView>
  </sheetViews>
  <sheetFormatPr defaultRowHeight="12.75" x14ac:dyDescent="0.25"/>
  <cols>
    <col min="1" max="1" width="5.875" style="82" customWidth="1"/>
    <col min="2" max="2" width="39.875" style="9" customWidth="1"/>
    <col min="3" max="9" width="11" style="9" customWidth="1"/>
    <col min="10" max="10" width="11.875" style="9" customWidth="1"/>
    <col min="11" max="255" width="9.125" style="9"/>
    <col min="256" max="256" width="5.875" style="9" customWidth="1"/>
    <col min="257" max="257" width="39.875" style="9" customWidth="1"/>
    <col min="258" max="264" width="11" style="9" customWidth="1"/>
    <col min="265" max="265" width="11.875" style="9" customWidth="1"/>
    <col min="266" max="266" width="4.75" style="9" customWidth="1"/>
    <col min="267" max="511" width="9.125" style="9"/>
    <col min="512" max="512" width="5.875" style="9" customWidth="1"/>
    <col min="513" max="513" width="39.875" style="9" customWidth="1"/>
    <col min="514" max="520" width="11" style="9" customWidth="1"/>
    <col min="521" max="521" width="11.875" style="9" customWidth="1"/>
    <col min="522" max="522" width="4.75" style="9" customWidth="1"/>
    <col min="523" max="767" width="9.125" style="9"/>
    <col min="768" max="768" width="5.875" style="9" customWidth="1"/>
    <col min="769" max="769" width="39.875" style="9" customWidth="1"/>
    <col min="770" max="776" width="11" style="9" customWidth="1"/>
    <col min="777" max="777" width="11.875" style="9" customWidth="1"/>
    <col min="778" max="778" width="4.75" style="9" customWidth="1"/>
    <col min="779" max="1023" width="9.125" style="9"/>
    <col min="1024" max="1024" width="5.875" style="9" customWidth="1"/>
    <col min="1025" max="1025" width="39.875" style="9" customWidth="1"/>
    <col min="1026" max="1032" width="11" style="9" customWidth="1"/>
    <col min="1033" max="1033" width="11.875" style="9" customWidth="1"/>
    <col min="1034" max="1034" width="4.75" style="9" customWidth="1"/>
    <col min="1035" max="1279" width="9.125" style="9"/>
    <col min="1280" max="1280" width="5.875" style="9" customWidth="1"/>
    <col min="1281" max="1281" width="39.875" style="9" customWidth="1"/>
    <col min="1282" max="1288" width="11" style="9" customWidth="1"/>
    <col min="1289" max="1289" width="11.875" style="9" customWidth="1"/>
    <col min="1290" max="1290" width="4.75" style="9" customWidth="1"/>
    <col min="1291" max="1535" width="9.125" style="9"/>
    <col min="1536" max="1536" width="5.875" style="9" customWidth="1"/>
    <col min="1537" max="1537" width="39.875" style="9" customWidth="1"/>
    <col min="1538" max="1544" width="11" style="9" customWidth="1"/>
    <col min="1545" max="1545" width="11.875" style="9" customWidth="1"/>
    <col min="1546" max="1546" width="4.75" style="9" customWidth="1"/>
    <col min="1547" max="1791" width="9.125" style="9"/>
    <col min="1792" max="1792" width="5.875" style="9" customWidth="1"/>
    <col min="1793" max="1793" width="39.875" style="9" customWidth="1"/>
    <col min="1794" max="1800" width="11" style="9" customWidth="1"/>
    <col min="1801" max="1801" width="11.875" style="9" customWidth="1"/>
    <col min="1802" max="1802" width="4.75" style="9" customWidth="1"/>
    <col min="1803" max="2047" width="9.125" style="9"/>
    <col min="2048" max="2048" width="5.875" style="9" customWidth="1"/>
    <col min="2049" max="2049" width="39.875" style="9" customWidth="1"/>
    <col min="2050" max="2056" width="11" style="9" customWidth="1"/>
    <col min="2057" max="2057" width="11.875" style="9" customWidth="1"/>
    <col min="2058" max="2058" width="4.75" style="9" customWidth="1"/>
    <col min="2059" max="2303" width="9.125" style="9"/>
    <col min="2304" max="2304" width="5.875" style="9" customWidth="1"/>
    <col min="2305" max="2305" width="39.875" style="9" customWidth="1"/>
    <col min="2306" max="2312" width="11" style="9" customWidth="1"/>
    <col min="2313" max="2313" width="11.875" style="9" customWidth="1"/>
    <col min="2314" max="2314" width="4.75" style="9" customWidth="1"/>
    <col min="2315" max="2559" width="9.125" style="9"/>
    <col min="2560" max="2560" width="5.875" style="9" customWidth="1"/>
    <col min="2561" max="2561" width="39.875" style="9" customWidth="1"/>
    <col min="2562" max="2568" width="11" style="9" customWidth="1"/>
    <col min="2569" max="2569" width="11.875" style="9" customWidth="1"/>
    <col min="2570" max="2570" width="4.75" style="9" customWidth="1"/>
    <col min="2571" max="2815" width="9.125" style="9"/>
    <col min="2816" max="2816" width="5.875" style="9" customWidth="1"/>
    <col min="2817" max="2817" width="39.875" style="9" customWidth="1"/>
    <col min="2818" max="2824" width="11" style="9" customWidth="1"/>
    <col min="2825" max="2825" width="11.875" style="9" customWidth="1"/>
    <col min="2826" max="2826" width="4.75" style="9" customWidth="1"/>
    <col min="2827" max="3071" width="9.125" style="9"/>
    <col min="3072" max="3072" width="5.875" style="9" customWidth="1"/>
    <col min="3073" max="3073" width="39.875" style="9" customWidth="1"/>
    <col min="3074" max="3080" width="11" style="9" customWidth="1"/>
    <col min="3081" max="3081" width="11.875" style="9" customWidth="1"/>
    <col min="3082" max="3082" width="4.75" style="9" customWidth="1"/>
    <col min="3083" max="3327" width="9.125" style="9"/>
    <col min="3328" max="3328" width="5.875" style="9" customWidth="1"/>
    <col min="3329" max="3329" width="39.875" style="9" customWidth="1"/>
    <col min="3330" max="3336" width="11" style="9" customWidth="1"/>
    <col min="3337" max="3337" width="11.875" style="9" customWidth="1"/>
    <col min="3338" max="3338" width="4.75" style="9" customWidth="1"/>
    <col min="3339" max="3583" width="9.125" style="9"/>
    <col min="3584" max="3584" width="5.875" style="9" customWidth="1"/>
    <col min="3585" max="3585" width="39.875" style="9" customWidth="1"/>
    <col min="3586" max="3592" width="11" style="9" customWidth="1"/>
    <col min="3593" max="3593" width="11.875" style="9" customWidth="1"/>
    <col min="3594" max="3594" width="4.75" style="9" customWidth="1"/>
    <col min="3595" max="3839" width="9.125" style="9"/>
    <col min="3840" max="3840" width="5.875" style="9" customWidth="1"/>
    <col min="3841" max="3841" width="39.875" style="9" customWidth="1"/>
    <col min="3842" max="3848" width="11" style="9" customWidth="1"/>
    <col min="3849" max="3849" width="11.875" style="9" customWidth="1"/>
    <col min="3850" max="3850" width="4.75" style="9" customWidth="1"/>
    <col min="3851" max="4095" width="9.125" style="9"/>
    <col min="4096" max="4096" width="5.875" style="9" customWidth="1"/>
    <col min="4097" max="4097" width="39.875" style="9" customWidth="1"/>
    <col min="4098" max="4104" width="11" style="9" customWidth="1"/>
    <col min="4105" max="4105" width="11.875" style="9" customWidth="1"/>
    <col min="4106" max="4106" width="4.75" style="9" customWidth="1"/>
    <col min="4107" max="4351" width="9.125" style="9"/>
    <col min="4352" max="4352" width="5.875" style="9" customWidth="1"/>
    <col min="4353" max="4353" width="39.875" style="9" customWidth="1"/>
    <col min="4354" max="4360" width="11" style="9" customWidth="1"/>
    <col min="4361" max="4361" width="11.875" style="9" customWidth="1"/>
    <col min="4362" max="4362" width="4.75" style="9" customWidth="1"/>
    <col min="4363" max="4607" width="9.125" style="9"/>
    <col min="4608" max="4608" width="5.875" style="9" customWidth="1"/>
    <col min="4609" max="4609" width="39.875" style="9" customWidth="1"/>
    <col min="4610" max="4616" width="11" style="9" customWidth="1"/>
    <col min="4617" max="4617" width="11.875" style="9" customWidth="1"/>
    <col min="4618" max="4618" width="4.75" style="9" customWidth="1"/>
    <col min="4619" max="4863" width="9.125" style="9"/>
    <col min="4864" max="4864" width="5.875" style="9" customWidth="1"/>
    <col min="4865" max="4865" width="39.875" style="9" customWidth="1"/>
    <col min="4866" max="4872" width="11" style="9" customWidth="1"/>
    <col min="4873" max="4873" width="11.875" style="9" customWidth="1"/>
    <col min="4874" max="4874" width="4.75" style="9" customWidth="1"/>
    <col min="4875" max="5119" width="9.125" style="9"/>
    <col min="5120" max="5120" width="5.875" style="9" customWidth="1"/>
    <col min="5121" max="5121" width="39.875" style="9" customWidth="1"/>
    <col min="5122" max="5128" width="11" style="9" customWidth="1"/>
    <col min="5129" max="5129" width="11.875" style="9" customWidth="1"/>
    <col min="5130" max="5130" width="4.75" style="9" customWidth="1"/>
    <col min="5131" max="5375" width="9.125" style="9"/>
    <col min="5376" max="5376" width="5.875" style="9" customWidth="1"/>
    <col min="5377" max="5377" width="39.875" style="9" customWidth="1"/>
    <col min="5378" max="5384" width="11" style="9" customWidth="1"/>
    <col min="5385" max="5385" width="11.875" style="9" customWidth="1"/>
    <col min="5386" max="5386" width="4.75" style="9" customWidth="1"/>
    <col min="5387" max="5631" width="9.125" style="9"/>
    <col min="5632" max="5632" width="5.875" style="9" customWidth="1"/>
    <col min="5633" max="5633" width="39.875" style="9" customWidth="1"/>
    <col min="5634" max="5640" width="11" style="9" customWidth="1"/>
    <col min="5641" max="5641" width="11.875" style="9" customWidth="1"/>
    <col min="5642" max="5642" width="4.75" style="9" customWidth="1"/>
    <col min="5643" max="5887" width="9.125" style="9"/>
    <col min="5888" max="5888" width="5.875" style="9" customWidth="1"/>
    <col min="5889" max="5889" width="39.875" style="9" customWidth="1"/>
    <col min="5890" max="5896" width="11" style="9" customWidth="1"/>
    <col min="5897" max="5897" width="11.875" style="9" customWidth="1"/>
    <col min="5898" max="5898" width="4.75" style="9" customWidth="1"/>
    <col min="5899" max="6143" width="9.125" style="9"/>
    <col min="6144" max="6144" width="5.875" style="9" customWidth="1"/>
    <col min="6145" max="6145" width="39.875" style="9" customWidth="1"/>
    <col min="6146" max="6152" width="11" style="9" customWidth="1"/>
    <col min="6153" max="6153" width="11.875" style="9" customWidth="1"/>
    <col min="6154" max="6154" width="4.75" style="9" customWidth="1"/>
    <col min="6155" max="6399" width="9.125" style="9"/>
    <col min="6400" max="6400" width="5.875" style="9" customWidth="1"/>
    <col min="6401" max="6401" width="39.875" style="9" customWidth="1"/>
    <col min="6402" max="6408" width="11" style="9" customWidth="1"/>
    <col min="6409" max="6409" width="11.875" style="9" customWidth="1"/>
    <col min="6410" max="6410" width="4.75" style="9" customWidth="1"/>
    <col min="6411" max="6655" width="9.125" style="9"/>
    <col min="6656" max="6656" width="5.875" style="9" customWidth="1"/>
    <col min="6657" max="6657" width="39.875" style="9" customWidth="1"/>
    <col min="6658" max="6664" width="11" style="9" customWidth="1"/>
    <col min="6665" max="6665" width="11.875" style="9" customWidth="1"/>
    <col min="6666" max="6666" width="4.75" style="9" customWidth="1"/>
    <col min="6667" max="6911" width="9.125" style="9"/>
    <col min="6912" max="6912" width="5.875" style="9" customWidth="1"/>
    <col min="6913" max="6913" width="39.875" style="9" customWidth="1"/>
    <col min="6914" max="6920" width="11" style="9" customWidth="1"/>
    <col min="6921" max="6921" width="11.875" style="9" customWidth="1"/>
    <col min="6922" max="6922" width="4.75" style="9" customWidth="1"/>
    <col min="6923" max="7167" width="9.125" style="9"/>
    <col min="7168" max="7168" width="5.875" style="9" customWidth="1"/>
    <col min="7169" max="7169" width="39.875" style="9" customWidth="1"/>
    <col min="7170" max="7176" width="11" style="9" customWidth="1"/>
    <col min="7177" max="7177" width="11.875" style="9" customWidth="1"/>
    <col min="7178" max="7178" width="4.75" style="9" customWidth="1"/>
    <col min="7179" max="7423" width="9.125" style="9"/>
    <col min="7424" max="7424" width="5.875" style="9" customWidth="1"/>
    <col min="7425" max="7425" width="39.875" style="9" customWidth="1"/>
    <col min="7426" max="7432" width="11" style="9" customWidth="1"/>
    <col min="7433" max="7433" width="11.875" style="9" customWidth="1"/>
    <col min="7434" max="7434" width="4.75" style="9" customWidth="1"/>
    <col min="7435" max="7679" width="9.125" style="9"/>
    <col min="7680" max="7680" width="5.875" style="9" customWidth="1"/>
    <col min="7681" max="7681" width="39.875" style="9" customWidth="1"/>
    <col min="7682" max="7688" width="11" style="9" customWidth="1"/>
    <col min="7689" max="7689" width="11.875" style="9" customWidth="1"/>
    <col min="7690" max="7690" width="4.75" style="9" customWidth="1"/>
    <col min="7691" max="7935" width="9.125" style="9"/>
    <col min="7936" max="7936" width="5.875" style="9" customWidth="1"/>
    <col min="7937" max="7937" width="39.875" style="9" customWidth="1"/>
    <col min="7938" max="7944" width="11" style="9" customWidth="1"/>
    <col min="7945" max="7945" width="11.875" style="9" customWidth="1"/>
    <col min="7946" max="7946" width="4.75" style="9" customWidth="1"/>
    <col min="7947" max="8191" width="9.125" style="9"/>
    <col min="8192" max="8192" width="5.875" style="9" customWidth="1"/>
    <col min="8193" max="8193" width="39.875" style="9" customWidth="1"/>
    <col min="8194" max="8200" width="11" style="9" customWidth="1"/>
    <col min="8201" max="8201" width="11.875" style="9" customWidth="1"/>
    <col min="8202" max="8202" width="4.75" style="9" customWidth="1"/>
    <col min="8203" max="8447" width="9.125" style="9"/>
    <col min="8448" max="8448" width="5.875" style="9" customWidth="1"/>
    <col min="8449" max="8449" width="39.875" style="9" customWidth="1"/>
    <col min="8450" max="8456" width="11" style="9" customWidth="1"/>
    <col min="8457" max="8457" width="11.875" style="9" customWidth="1"/>
    <col min="8458" max="8458" width="4.75" style="9" customWidth="1"/>
    <col min="8459" max="8703" width="9.125" style="9"/>
    <col min="8704" max="8704" width="5.875" style="9" customWidth="1"/>
    <col min="8705" max="8705" width="39.875" style="9" customWidth="1"/>
    <col min="8706" max="8712" width="11" style="9" customWidth="1"/>
    <col min="8713" max="8713" width="11.875" style="9" customWidth="1"/>
    <col min="8714" max="8714" width="4.75" style="9" customWidth="1"/>
    <col min="8715" max="8959" width="9.125" style="9"/>
    <col min="8960" max="8960" width="5.875" style="9" customWidth="1"/>
    <col min="8961" max="8961" width="39.875" style="9" customWidth="1"/>
    <col min="8962" max="8968" width="11" style="9" customWidth="1"/>
    <col min="8969" max="8969" width="11.875" style="9" customWidth="1"/>
    <col min="8970" max="8970" width="4.75" style="9" customWidth="1"/>
    <col min="8971" max="9215" width="9.125" style="9"/>
    <col min="9216" max="9216" width="5.875" style="9" customWidth="1"/>
    <col min="9217" max="9217" width="39.875" style="9" customWidth="1"/>
    <col min="9218" max="9224" width="11" style="9" customWidth="1"/>
    <col min="9225" max="9225" width="11.875" style="9" customWidth="1"/>
    <col min="9226" max="9226" width="4.75" style="9" customWidth="1"/>
    <col min="9227" max="9471" width="9.125" style="9"/>
    <col min="9472" max="9472" width="5.875" style="9" customWidth="1"/>
    <col min="9473" max="9473" width="39.875" style="9" customWidth="1"/>
    <col min="9474" max="9480" width="11" style="9" customWidth="1"/>
    <col min="9481" max="9481" width="11.875" style="9" customWidth="1"/>
    <col min="9482" max="9482" width="4.75" style="9" customWidth="1"/>
    <col min="9483" max="9727" width="9.125" style="9"/>
    <col min="9728" max="9728" width="5.875" style="9" customWidth="1"/>
    <col min="9729" max="9729" width="39.875" style="9" customWidth="1"/>
    <col min="9730" max="9736" width="11" style="9" customWidth="1"/>
    <col min="9737" max="9737" width="11.875" style="9" customWidth="1"/>
    <col min="9738" max="9738" width="4.75" style="9" customWidth="1"/>
    <col min="9739" max="9983" width="9.125" style="9"/>
    <col min="9984" max="9984" width="5.875" style="9" customWidth="1"/>
    <col min="9985" max="9985" width="39.875" style="9" customWidth="1"/>
    <col min="9986" max="9992" width="11" style="9" customWidth="1"/>
    <col min="9993" max="9993" width="11.875" style="9" customWidth="1"/>
    <col min="9994" max="9994" width="4.75" style="9" customWidth="1"/>
    <col min="9995" max="10239" width="9.125" style="9"/>
    <col min="10240" max="10240" width="5.875" style="9" customWidth="1"/>
    <col min="10241" max="10241" width="39.875" style="9" customWidth="1"/>
    <col min="10242" max="10248" width="11" style="9" customWidth="1"/>
    <col min="10249" max="10249" width="11.875" style="9" customWidth="1"/>
    <col min="10250" max="10250" width="4.75" style="9" customWidth="1"/>
    <col min="10251" max="10495" width="9.125" style="9"/>
    <col min="10496" max="10496" width="5.875" style="9" customWidth="1"/>
    <col min="10497" max="10497" width="39.875" style="9" customWidth="1"/>
    <col min="10498" max="10504" width="11" style="9" customWidth="1"/>
    <col min="10505" max="10505" width="11.875" style="9" customWidth="1"/>
    <col min="10506" max="10506" width="4.75" style="9" customWidth="1"/>
    <col min="10507" max="10751" width="9.125" style="9"/>
    <col min="10752" max="10752" width="5.875" style="9" customWidth="1"/>
    <col min="10753" max="10753" width="39.875" style="9" customWidth="1"/>
    <col min="10754" max="10760" width="11" style="9" customWidth="1"/>
    <col min="10761" max="10761" width="11.875" style="9" customWidth="1"/>
    <col min="10762" max="10762" width="4.75" style="9" customWidth="1"/>
    <col min="10763" max="11007" width="9.125" style="9"/>
    <col min="11008" max="11008" width="5.875" style="9" customWidth="1"/>
    <col min="11009" max="11009" width="39.875" style="9" customWidth="1"/>
    <col min="11010" max="11016" width="11" style="9" customWidth="1"/>
    <col min="11017" max="11017" width="11.875" style="9" customWidth="1"/>
    <col min="11018" max="11018" width="4.75" style="9" customWidth="1"/>
    <col min="11019" max="11263" width="9.125" style="9"/>
    <col min="11264" max="11264" width="5.875" style="9" customWidth="1"/>
    <col min="11265" max="11265" width="39.875" style="9" customWidth="1"/>
    <col min="11266" max="11272" width="11" style="9" customWidth="1"/>
    <col min="11273" max="11273" width="11.875" style="9" customWidth="1"/>
    <col min="11274" max="11274" width="4.75" style="9" customWidth="1"/>
    <col min="11275" max="11519" width="9.125" style="9"/>
    <col min="11520" max="11520" width="5.875" style="9" customWidth="1"/>
    <col min="11521" max="11521" width="39.875" style="9" customWidth="1"/>
    <col min="11522" max="11528" width="11" style="9" customWidth="1"/>
    <col min="11529" max="11529" width="11.875" style="9" customWidth="1"/>
    <col min="11530" max="11530" width="4.75" style="9" customWidth="1"/>
    <col min="11531" max="11775" width="9.125" style="9"/>
    <col min="11776" max="11776" width="5.875" style="9" customWidth="1"/>
    <col min="11777" max="11777" width="39.875" style="9" customWidth="1"/>
    <col min="11778" max="11784" width="11" style="9" customWidth="1"/>
    <col min="11785" max="11785" width="11.875" style="9" customWidth="1"/>
    <col min="11786" max="11786" width="4.75" style="9" customWidth="1"/>
    <col min="11787" max="12031" width="9.125" style="9"/>
    <col min="12032" max="12032" width="5.875" style="9" customWidth="1"/>
    <col min="12033" max="12033" width="39.875" style="9" customWidth="1"/>
    <col min="12034" max="12040" width="11" style="9" customWidth="1"/>
    <col min="12041" max="12041" width="11.875" style="9" customWidth="1"/>
    <col min="12042" max="12042" width="4.75" style="9" customWidth="1"/>
    <col min="12043" max="12287" width="9.125" style="9"/>
    <col min="12288" max="12288" width="5.875" style="9" customWidth="1"/>
    <col min="12289" max="12289" width="39.875" style="9" customWidth="1"/>
    <col min="12290" max="12296" width="11" style="9" customWidth="1"/>
    <col min="12297" max="12297" width="11.875" style="9" customWidth="1"/>
    <col min="12298" max="12298" width="4.75" style="9" customWidth="1"/>
    <col min="12299" max="12543" width="9.125" style="9"/>
    <col min="12544" max="12544" width="5.875" style="9" customWidth="1"/>
    <col min="12545" max="12545" width="39.875" style="9" customWidth="1"/>
    <col min="12546" max="12552" width="11" style="9" customWidth="1"/>
    <col min="12553" max="12553" width="11.875" style="9" customWidth="1"/>
    <col min="12554" max="12554" width="4.75" style="9" customWidth="1"/>
    <col min="12555" max="12799" width="9.125" style="9"/>
    <col min="12800" max="12800" width="5.875" style="9" customWidth="1"/>
    <col min="12801" max="12801" width="39.875" style="9" customWidth="1"/>
    <col min="12802" max="12808" width="11" style="9" customWidth="1"/>
    <col min="12809" max="12809" width="11.875" style="9" customWidth="1"/>
    <col min="12810" max="12810" width="4.75" style="9" customWidth="1"/>
    <col min="12811" max="13055" width="9.125" style="9"/>
    <col min="13056" max="13056" width="5.875" style="9" customWidth="1"/>
    <col min="13057" max="13057" width="39.875" style="9" customWidth="1"/>
    <col min="13058" max="13064" width="11" style="9" customWidth="1"/>
    <col min="13065" max="13065" width="11.875" style="9" customWidth="1"/>
    <col min="13066" max="13066" width="4.75" style="9" customWidth="1"/>
    <col min="13067" max="13311" width="9.125" style="9"/>
    <col min="13312" max="13312" width="5.875" style="9" customWidth="1"/>
    <col min="13313" max="13313" width="39.875" style="9" customWidth="1"/>
    <col min="13314" max="13320" width="11" style="9" customWidth="1"/>
    <col min="13321" max="13321" width="11.875" style="9" customWidth="1"/>
    <col min="13322" max="13322" width="4.75" style="9" customWidth="1"/>
    <col min="13323" max="13567" width="9.125" style="9"/>
    <col min="13568" max="13568" width="5.875" style="9" customWidth="1"/>
    <col min="13569" max="13569" width="39.875" style="9" customWidth="1"/>
    <col min="13570" max="13576" width="11" style="9" customWidth="1"/>
    <col min="13577" max="13577" width="11.875" style="9" customWidth="1"/>
    <col min="13578" max="13578" width="4.75" style="9" customWidth="1"/>
    <col min="13579" max="13823" width="9.125" style="9"/>
    <col min="13824" max="13824" width="5.875" style="9" customWidth="1"/>
    <col min="13825" max="13825" width="39.875" style="9" customWidth="1"/>
    <col min="13826" max="13832" width="11" style="9" customWidth="1"/>
    <col min="13833" max="13833" width="11.875" style="9" customWidth="1"/>
    <col min="13834" max="13834" width="4.75" style="9" customWidth="1"/>
    <col min="13835" max="14079" width="9.125" style="9"/>
    <col min="14080" max="14080" width="5.875" style="9" customWidth="1"/>
    <col min="14081" max="14081" width="39.875" style="9" customWidth="1"/>
    <col min="14082" max="14088" width="11" style="9" customWidth="1"/>
    <col min="14089" max="14089" width="11.875" style="9" customWidth="1"/>
    <col min="14090" max="14090" width="4.75" style="9" customWidth="1"/>
    <col min="14091" max="14335" width="9.125" style="9"/>
    <col min="14336" max="14336" width="5.875" style="9" customWidth="1"/>
    <col min="14337" max="14337" width="39.875" style="9" customWidth="1"/>
    <col min="14338" max="14344" width="11" style="9" customWidth="1"/>
    <col min="14345" max="14345" width="11.875" style="9" customWidth="1"/>
    <col min="14346" max="14346" width="4.75" style="9" customWidth="1"/>
    <col min="14347" max="14591" width="9.125" style="9"/>
    <col min="14592" max="14592" width="5.875" style="9" customWidth="1"/>
    <col min="14593" max="14593" width="39.875" style="9" customWidth="1"/>
    <col min="14594" max="14600" width="11" style="9" customWidth="1"/>
    <col min="14601" max="14601" width="11.875" style="9" customWidth="1"/>
    <col min="14602" max="14602" width="4.75" style="9" customWidth="1"/>
    <col min="14603" max="14847" width="9.125" style="9"/>
    <col min="14848" max="14848" width="5.875" style="9" customWidth="1"/>
    <col min="14849" max="14849" width="39.875" style="9" customWidth="1"/>
    <col min="14850" max="14856" width="11" style="9" customWidth="1"/>
    <col min="14857" max="14857" width="11.875" style="9" customWidth="1"/>
    <col min="14858" max="14858" width="4.75" style="9" customWidth="1"/>
    <col min="14859" max="15103" width="9.125" style="9"/>
    <col min="15104" max="15104" width="5.875" style="9" customWidth="1"/>
    <col min="15105" max="15105" width="39.875" style="9" customWidth="1"/>
    <col min="15106" max="15112" width="11" style="9" customWidth="1"/>
    <col min="15113" max="15113" width="11.875" style="9" customWidth="1"/>
    <col min="15114" max="15114" width="4.75" style="9" customWidth="1"/>
    <col min="15115" max="15359" width="9.125" style="9"/>
    <col min="15360" max="15360" width="5.875" style="9" customWidth="1"/>
    <col min="15361" max="15361" width="39.875" style="9" customWidth="1"/>
    <col min="15362" max="15368" width="11" style="9" customWidth="1"/>
    <col min="15369" max="15369" width="11.875" style="9" customWidth="1"/>
    <col min="15370" max="15370" width="4.75" style="9" customWidth="1"/>
    <col min="15371" max="15615" width="9.125" style="9"/>
    <col min="15616" max="15616" width="5.875" style="9" customWidth="1"/>
    <col min="15617" max="15617" width="39.875" style="9" customWidth="1"/>
    <col min="15618" max="15624" width="11" style="9" customWidth="1"/>
    <col min="15625" max="15625" width="11.875" style="9" customWidth="1"/>
    <col min="15626" max="15626" width="4.75" style="9" customWidth="1"/>
    <col min="15627" max="15871" width="9.125" style="9"/>
    <col min="15872" max="15872" width="5.875" style="9" customWidth="1"/>
    <col min="15873" max="15873" width="39.875" style="9" customWidth="1"/>
    <col min="15874" max="15880" width="11" style="9" customWidth="1"/>
    <col min="15881" max="15881" width="11.875" style="9" customWidth="1"/>
    <col min="15882" max="15882" width="4.75" style="9" customWidth="1"/>
    <col min="15883" max="16127" width="9.125" style="9"/>
    <col min="16128" max="16128" width="5.875" style="9" customWidth="1"/>
    <col min="16129" max="16129" width="39.875" style="9" customWidth="1"/>
    <col min="16130" max="16136" width="11" style="9" customWidth="1"/>
    <col min="16137" max="16137" width="11.875" style="9" customWidth="1"/>
    <col min="16138" max="16138" width="4.75" style="9" customWidth="1"/>
    <col min="16139" max="16384" width="9.125" style="9"/>
  </cols>
  <sheetData>
    <row r="1" spans="1:10" ht="27.75" customHeight="1" x14ac:dyDescent="0.25">
      <c r="A1" s="527" t="s">
        <v>410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20.25" customHeight="1" thickBot="1" x14ac:dyDescent="0.3">
      <c r="J2" s="244" t="str">
        <f>'[1]1. sz tájékoztató t.'!E2</f>
        <v>Forintban!</v>
      </c>
    </row>
    <row r="3" spans="1:10" s="245" customFormat="1" ht="26.25" customHeight="1" x14ac:dyDescent="0.25">
      <c r="A3" s="528" t="s">
        <v>76</v>
      </c>
      <c r="B3" s="530" t="s">
        <v>411</v>
      </c>
      <c r="C3" s="528" t="s">
        <v>412</v>
      </c>
      <c r="D3" s="528" t="str">
        <f>+CONCATENATE(LEFT('[1]1. sz. mell.'!C3,4),". előtti teljesítés")</f>
        <v>2016. előtti teljesítés</v>
      </c>
      <c r="E3" s="528" t="str">
        <f>+CONCATENATE(LEFT('[1]1. sz. mell.'!C3,4),". évi teljesítés")</f>
        <v>2016. évi teljesítés</v>
      </c>
      <c r="F3" s="532" t="s">
        <v>413</v>
      </c>
      <c r="G3" s="533"/>
      <c r="H3" s="533"/>
      <c r="I3" s="534"/>
      <c r="J3" s="530" t="s">
        <v>414</v>
      </c>
    </row>
    <row r="4" spans="1:10" s="248" customFormat="1" ht="32.25" customHeight="1" thickBot="1" x14ac:dyDescent="0.3">
      <c r="A4" s="529"/>
      <c r="B4" s="531"/>
      <c r="C4" s="531"/>
      <c r="D4" s="529"/>
      <c r="E4" s="529"/>
      <c r="F4" s="246" t="str">
        <f>+CONCATENATE(LEFT('[1]1. sz. mell.'!C3,4),".")</f>
        <v>2016.</v>
      </c>
      <c r="G4" s="246" t="str">
        <f>+CONCATENATE(LEFT('[1]1. sz. mell.'!C3,4)+1,".")</f>
        <v>2017.</v>
      </c>
      <c r="H4" s="246" t="str">
        <f>+CONCATENATE(LEFT('[1]1. sz. mell.'!C3,4)+2,".")</f>
        <v>2018.</v>
      </c>
      <c r="I4" s="247" t="str">
        <f>+CONCATENATE(LEFT('[1]1. sz. mell.'!C3,4)+2,". után")</f>
        <v>2018. után</v>
      </c>
      <c r="J4" s="531"/>
    </row>
    <row r="5" spans="1:10" s="254" customFormat="1" ht="12.95" customHeight="1" thickBot="1" x14ac:dyDescent="0.3">
      <c r="A5" s="249">
        <v>1</v>
      </c>
      <c r="B5" s="250">
        <v>2</v>
      </c>
      <c r="C5" s="251">
        <v>3</v>
      </c>
      <c r="D5" s="250">
        <v>4</v>
      </c>
      <c r="E5" s="250">
        <v>5</v>
      </c>
      <c r="F5" s="249">
        <v>6</v>
      </c>
      <c r="G5" s="251">
        <v>7</v>
      </c>
      <c r="H5" s="251">
        <v>8</v>
      </c>
      <c r="I5" s="252">
        <v>9</v>
      </c>
      <c r="J5" s="253" t="s">
        <v>415</v>
      </c>
    </row>
    <row r="6" spans="1:10" ht="24.75" customHeight="1" thickBot="1" x14ac:dyDescent="0.3">
      <c r="A6" s="255" t="s">
        <v>1</v>
      </c>
      <c r="B6" s="256" t="s">
        <v>416</v>
      </c>
      <c r="C6" s="257"/>
      <c r="D6" s="258">
        <f t="shared" ref="D6:I6" si="0">+D7+D8</f>
        <v>0</v>
      </c>
      <c r="E6" s="258">
        <f t="shared" si="0"/>
        <v>0</v>
      </c>
      <c r="F6" s="259">
        <f t="shared" si="0"/>
        <v>0</v>
      </c>
      <c r="G6" s="260">
        <f t="shared" si="0"/>
        <v>0</v>
      </c>
      <c r="H6" s="260">
        <f t="shared" si="0"/>
        <v>0</v>
      </c>
      <c r="I6" s="261">
        <f t="shared" si="0"/>
        <v>0</v>
      </c>
      <c r="J6" s="258">
        <f t="shared" ref="J6:J17" si="1">SUM(E6:I6)</f>
        <v>0</v>
      </c>
    </row>
    <row r="7" spans="1:10" ht="20.100000000000001" customHeight="1" x14ac:dyDescent="0.25">
      <c r="A7" s="262" t="s">
        <v>6</v>
      </c>
      <c r="B7" s="263" t="s">
        <v>417</v>
      </c>
      <c r="C7" s="264"/>
      <c r="D7" s="265"/>
      <c r="E7" s="265"/>
      <c r="F7" s="266"/>
      <c r="G7" s="267"/>
      <c r="H7" s="267"/>
      <c r="I7" s="268"/>
      <c r="J7" s="269">
        <f t="shared" si="1"/>
        <v>0</v>
      </c>
    </row>
    <row r="8" spans="1:10" ht="20.100000000000001" customHeight="1" thickBot="1" x14ac:dyDescent="0.3">
      <c r="A8" s="262" t="s">
        <v>12</v>
      </c>
      <c r="B8" s="263" t="s">
        <v>417</v>
      </c>
      <c r="C8" s="264"/>
      <c r="D8" s="265"/>
      <c r="E8" s="265"/>
      <c r="F8" s="266"/>
      <c r="G8" s="267"/>
      <c r="H8" s="267"/>
      <c r="I8" s="268"/>
      <c r="J8" s="269">
        <f t="shared" si="1"/>
        <v>0</v>
      </c>
    </row>
    <row r="9" spans="1:10" ht="26.1" customHeight="1" thickBot="1" x14ac:dyDescent="0.3">
      <c r="A9" s="255" t="s">
        <v>14</v>
      </c>
      <c r="B9" s="256" t="s">
        <v>418</v>
      </c>
      <c r="C9" s="257"/>
      <c r="D9" s="258">
        <f t="shared" ref="D9:I9" si="2">+D10+D11</f>
        <v>0</v>
      </c>
      <c r="E9" s="258">
        <f t="shared" si="2"/>
        <v>0</v>
      </c>
      <c r="F9" s="259">
        <f t="shared" si="2"/>
        <v>0</v>
      </c>
      <c r="G9" s="260">
        <f t="shared" si="2"/>
        <v>0</v>
      </c>
      <c r="H9" s="260">
        <f t="shared" si="2"/>
        <v>0</v>
      </c>
      <c r="I9" s="261">
        <f t="shared" si="2"/>
        <v>0</v>
      </c>
      <c r="J9" s="258">
        <f t="shared" si="1"/>
        <v>0</v>
      </c>
    </row>
    <row r="10" spans="1:10" ht="20.100000000000001" customHeight="1" x14ac:dyDescent="0.25">
      <c r="A10" s="262" t="s">
        <v>18</v>
      </c>
      <c r="B10" s="263" t="s">
        <v>417</v>
      </c>
      <c r="C10" s="264"/>
      <c r="D10" s="265"/>
      <c r="E10" s="265"/>
      <c r="F10" s="266"/>
      <c r="G10" s="267"/>
      <c r="H10" s="267"/>
      <c r="I10" s="268"/>
      <c r="J10" s="269">
        <f t="shared" si="1"/>
        <v>0</v>
      </c>
    </row>
    <row r="11" spans="1:10" ht="20.100000000000001" customHeight="1" thickBot="1" x14ac:dyDescent="0.3">
      <c r="A11" s="262" t="s">
        <v>25</v>
      </c>
      <c r="B11" s="263" t="s">
        <v>417</v>
      </c>
      <c r="C11" s="264"/>
      <c r="D11" s="265"/>
      <c r="E11" s="265"/>
      <c r="F11" s="266"/>
      <c r="G11" s="267"/>
      <c r="H11" s="267"/>
      <c r="I11" s="268"/>
      <c r="J11" s="269">
        <f t="shared" si="1"/>
        <v>0</v>
      </c>
    </row>
    <row r="12" spans="1:10" ht="20.100000000000001" customHeight="1" thickBot="1" x14ac:dyDescent="0.3">
      <c r="A12" s="255" t="s">
        <v>27</v>
      </c>
      <c r="B12" s="256" t="s">
        <v>419</v>
      </c>
      <c r="C12" s="257"/>
      <c r="D12" s="258">
        <f t="shared" ref="D12:I12" si="3">+D13</f>
        <v>0</v>
      </c>
      <c r="E12" s="258">
        <f t="shared" si="3"/>
        <v>0</v>
      </c>
      <c r="F12" s="259">
        <f t="shared" si="3"/>
        <v>0</v>
      </c>
      <c r="G12" s="260">
        <f t="shared" si="3"/>
        <v>0</v>
      </c>
      <c r="H12" s="260">
        <f t="shared" si="3"/>
        <v>0</v>
      </c>
      <c r="I12" s="261">
        <f t="shared" si="3"/>
        <v>0</v>
      </c>
      <c r="J12" s="258">
        <f t="shared" si="1"/>
        <v>0</v>
      </c>
    </row>
    <row r="13" spans="1:10" ht="20.100000000000001" customHeight="1" thickBot="1" x14ac:dyDescent="0.3">
      <c r="A13" s="262" t="s">
        <v>28</v>
      </c>
      <c r="B13" s="263" t="s">
        <v>417</v>
      </c>
      <c r="C13" s="264"/>
      <c r="D13" s="265"/>
      <c r="E13" s="265"/>
      <c r="F13" s="266"/>
      <c r="G13" s="267"/>
      <c r="H13" s="267"/>
      <c r="I13" s="268"/>
      <c r="J13" s="269">
        <f t="shared" si="1"/>
        <v>0</v>
      </c>
    </row>
    <row r="14" spans="1:10" ht="20.100000000000001" customHeight="1" thickBot="1" x14ac:dyDescent="0.3">
      <c r="A14" s="255" t="s">
        <v>29</v>
      </c>
      <c r="B14" s="256"/>
      <c r="C14" s="257"/>
      <c r="D14" s="258">
        <f t="shared" ref="D14:I14" si="4">+D15</f>
        <v>0</v>
      </c>
      <c r="E14" s="258">
        <f t="shared" si="4"/>
        <v>0</v>
      </c>
      <c r="F14" s="259">
        <f t="shared" si="4"/>
        <v>0</v>
      </c>
      <c r="G14" s="260">
        <f t="shared" si="4"/>
        <v>0</v>
      </c>
      <c r="H14" s="260">
        <f t="shared" si="4"/>
        <v>0</v>
      </c>
      <c r="I14" s="261">
        <f t="shared" si="4"/>
        <v>0</v>
      </c>
      <c r="J14" s="258">
        <f t="shared" si="1"/>
        <v>0</v>
      </c>
    </row>
    <row r="15" spans="1:10" ht="20.100000000000001" customHeight="1" thickBot="1" x14ac:dyDescent="0.3">
      <c r="A15" s="270" t="s">
        <v>31</v>
      </c>
      <c r="B15" s="271" t="s">
        <v>417</v>
      </c>
      <c r="C15" s="272"/>
      <c r="D15" s="273"/>
      <c r="E15" s="273"/>
      <c r="F15" s="274"/>
      <c r="G15" s="275"/>
      <c r="H15" s="275"/>
      <c r="I15" s="276"/>
      <c r="J15" s="277">
        <f t="shared" si="1"/>
        <v>0</v>
      </c>
    </row>
    <row r="16" spans="1:10" ht="20.100000000000001" customHeight="1" thickBot="1" x14ac:dyDescent="0.3">
      <c r="A16" s="255" t="s">
        <v>216</v>
      </c>
      <c r="B16" s="278"/>
      <c r="C16" s="257"/>
      <c r="D16" s="258">
        <f t="shared" ref="D16:I16" si="5">+D17</f>
        <v>0</v>
      </c>
      <c r="E16" s="258">
        <f t="shared" si="5"/>
        <v>0</v>
      </c>
      <c r="F16" s="259">
        <f t="shared" si="5"/>
        <v>0</v>
      </c>
      <c r="G16" s="260">
        <f t="shared" si="5"/>
        <v>0</v>
      </c>
      <c r="H16" s="260">
        <f t="shared" si="5"/>
        <v>0</v>
      </c>
      <c r="I16" s="261">
        <f t="shared" si="5"/>
        <v>0</v>
      </c>
      <c r="J16" s="258">
        <f t="shared" si="1"/>
        <v>0</v>
      </c>
    </row>
    <row r="17" spans="1:10" ht="20.100000000000001" customHeight="1" thickBot="1" x14ac:dyDescent="0.3">
      <c r="A17" s="279" t="s">
        <v>217</v>
      </c>
      <c r="B17" s="280" t="s">
        <v>417</v>
      </c>
      <c r="C17" s="281"/>
      <c r="D17" s="282"/>
      <c r="E17" s="282"/>
      <c r="F17" s="283"/>
      <c r="G17" s="284"/>
      <c r="H17" s="284"/>
      <c r="I17" s="285"/>
      <c r="J17" s="286">
        <f t="shared" si="1"/>
        <v>0</v>
      </c>
    </row>
    <row r="18" spans="1:10" ht="20.100000000000001" customHeight="1" thickBot="1" x14ac:dyDescent="0.3">
      <c r="A18" s="525" t="s">
        <v>420</v>
      </c>
      <c r="B18" s="526"/>
      <c r="C18" s="257"/>
      <c r="D18" s="258">
        <f>+D6+D9+D12+D14+D16</f>
        <v>0</v>
      </c>
      <c r="E18" s="258">
        <f t="shared" ref="E18:J18" si="6">+E6+E9+E12+E14+E16</f>
        <v>0</v>
      </c>
      <c r="F18" s="259">
        <f t="shared" si="6"/>
        <v>0</v>
      </c>
      <c r="G18" s="260">
        <f t="shared" si="6"/>
        <v>0</v>
      </c>
      <c r="H18" s="260">
        <f t="shared" si="6"/>
        <v>0</v>
      </c>
      <c r="I18" s="261">
        <f t="shared" si="6"/>
        <v>0</v>
      </c>
      <c r="J18" s="258">
        <f t="shared" si="6"/>
        <v>0</v>
      </c>
    </row>
  </sheetData>
  <mergeCells count="9">
    <mergeCell ref="A18:B18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32" right="0.2" top="1.0236220472440944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dőlt"&amp;12 8.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3" sqref="C13"/>
    </sheetView>
  </sheetViews>
  <sheetFormatPr defaultRowHeight="12.75" x14ac:dyDescent="0.2"/>
  <cols>
    <col min="1" max="1" width="4.75" style="240" customWidth="1"/>
    <col min="2" max="2" width="31.625" style="240" customWidth="1"/>
    <col min="3" max="8" width="11.875" style="240" customWidth="1"/>
    <col min="9" max="9" width="13" style="240" customWidth="1"/>
    <col min="10" max="255" width="9.125" style="240"/>
    <col min="256" max="256" width="4.75" style="240" customWidth="1"/>
    <col min="257" max="257" width="31.625" style="240" customWidth="1"/>
    <col min="258" max="263" width="11.875" style="240" customWidth="1"/>
    <col min="264" max="264" width="13" style="240" customWidth="1"/>
    <col min="265" max="265" width="4.25" style="240" customWidth="1"/>
    <col min="266" max="511" width="9.125" style="240"/>
    <col min="512" max="512" width="4.75" style="240" customWidth="1"/>
    <col min="513" max="513" width="31.625" style="240" customWidth="1"/>
    <col min="514" max="519" width="11.875" style="240" customWidth="1"/>
    <col min="520" max="520" width="13" style="240" customWidth="1"/>
    <col min="521" max="521" width="4.25" style="240" customWidth="1"/>
    <col min="522" max="767" width="9.125" style="240"/>
    <col min="768" max="768" width="4.75" style="240" customWidth="1"/>
    <col min="769" max="769" width="31.625" style="240" customWidth="1"/>
    <col min="770" max="775" width="11.875" style="240" customWidth="1"/>
    <col min="776" max="776" width="13" style="240" customWidth="1"/>
    <col min="777" max="777" width="4.25" style="240" customWidth="1"/>
    <col min="778" max="1023" width="9.125" style="240"/>
    <col min="1024" max="1024" width="4.75" style="240" customWidth="1"/>
    <col min="1025" max="1025" width="31.625" style="240" customWidth="1"/>
    <col min="1026" max="1031" width="11.875" style="240" customWidth="1"/>
    <col min="1032" max="1032" width="13" style="240" customWidth="1"/>
    <col min="1033" max="1033" width="4.25" style="240" customWidth="1"/>
    <col min="1034" max="1279" width="9.125" style="240"/>
    <col min="1280" max="1280" width="4.75" style="240" customWidth="1"/>
    <col min="1281" max="1281" width="31.625" style="240" customWidth="1"/>
    <col min="1282" max="1287" width="11.875" style="240" customWidth="1"/>
    <col min="1288" max="1288" width="13" style="240" customWidth="1"/>
    <col min="1289" max="1289" width="4.25" style="240" customWidth="1"/>
    <col min="1290" max="1535" width="9.125" style="240"/>
    <col min="1536" max="1536" width="4.75" style="240" customWidth="1"/>
    <col min="1537" max="1537" width="31.625" style="240" customWidth="1"/>
    <col min="1538" max="1543" width="11.875" style="240" customWidth="1"/>
    <col min="1544" max="1544" width="13" style="240" customWidth="1"/>
    <col min="1545" max="1545" width="4.25" style="240" customWidth="1"/>
    <col min="1546" max="1791" width="9.125" style="240"/>
    <col min="1792" max="1792" width="4.75" style="240" customWidth="1"/>
    <col min="1793" max="1793" width="31.625" style="240" customWidth="1"/>
    <col min="1794" max="1799" width="11.875" style="240" customWidth="1"/>
    <col min="1800" max="1800" width="13" style="240" customWidth="1"/>
    <col min="1801" max="1801" width="4.25" style="240" customWidth="1"/>
    <col min="1802" max="2047" width="9.125" style="240"/>
    <col min="2048" max="2048" width="4.75" style="240" customWidth="1"/>
    <col min="2049" max="2049" width="31.625" style="240" customWidth="1"/>
    <col min="2050" max="2055" width="11.875" style="240" customWidth="1"/>
    <col min="2056" max="2056" width="13" style="240" customWidth="1"/>
    <col min="2057" max="2057" width="4.25" style="240" customWidth="1"/>
    <col min="2058" max="2303" width="9.125" style="240"/>
    <col min="2304" max="2304" width="4.75" style="240" customWidth="1"/>
    <col min="2305" max="2305" width="31.625" style="240" customWidth="1"/>
    <col min="2306" max="2311" width="11.875" style="240" customWidth="1"/>
    <col min="2312" max="2312" width="13" style="240" customWidth="1"/>
    <col min="2313" max="2313" width="4.25" style="240" customWidth="1"/>
    <col min="2314" max="2559" width="9.125" style="240"/>
    <col min="2560" max="2560" width="4.75" style="240" customWidth="1"/>
    <col min="2561" max="2561" width="31.625" style="240" customWidth="1"/>
    <col min="2562" max="2567" width="11.875" style="240" customWidth="1"/>
    <col min="2568" max="2568" width="13" style="240" customWidth="1"/>
    <col min="2569" max="2569" width="4.25" style="240" customWidth="1"/>
    <col min="2570" max="2815" width="9.125" style="240"/>
    <col min="2816" max="2816" width="4.75" style="240" customWidth="1"/>
    <col min="2817" max="2817" width="31.625" style="240" customWidth="1"/>
    <col min="2818" max="2823" width="11.875" style="240" customWidth="1"/>
    <col min="2824" max="2824" width="13" style="240" customWidth="1"/>
    <col min="2825" max="2825" width="4.25" style="240" customWidth="1"/>
    <col min="2826" max="3071" width="9.125" style="240"/>
    <col min="3072" max="3072" width="4.75" style="240" customWidth="1"/>
    <col min="3073" max="3073" width="31.625" style="240" customWidth="1"/>
    <col min="3074" max="3079" width="11.875" style="240" customWidth="1"/>
    <col min="3080" max="3080" width="13" style="240" customWidth="1"/>
    <col min="3081" max="3081" width="4.25" style="240" customWidth="1"/>
    <col min="3082" max="3327" width="9.125" style="240"/>
    <col min="3328" max="3328" width="4.75" style="240" customWidth="1"/>
    <col min="3329" max="3329" width="31.625" style="240" customWidth="1"/>
    <col min="3330" max="3335" width="11.875" style="240" customWidth="1"/>
    <col min="3336" max="3336" width="13" style="240" customWidth="1"/>
    <col min="3337" max="3337" width="4.25" style="240" customWidth="1"/>
    <col min="3338" max="3583" width="9.125" style="240"/>
    <col min="3584" max="3584" width="4.75" style="240" customWidth="1"/>
    <col min="3585" max="3585" width="31.625" style="240" customWidth="1"/>
    <col min="3586" max="3591" width="11.875" style="240" customWidth="1"/>
    <col min="3592" max="3592" width="13" style="240" customWidth="1"/>
    <col min="3593" max="3593" width="4.25" style="240" customWidth="1"/>
    <col min="3594" max="3839" width="9.125" style="240"/>
    <col min="3840" max="3840" width="4.75" style="240" customWidth="1"/>
    <col min="3841" max="3841" width="31.625" style="240" customWidth="1"/>
    <col min="3842" max="3847" width="11.875" style="240" customWidth="1"/>
    <col min="3848" max="3848" width="13" style="240" customWidth="1"/>
    <col min="3849" max="3849" width="4.25" style="240" customWidth="1"/>
    <col min="3850" max="4095" width="9.125" style="240"/>
    <col min="4096" max="4096" width="4.75" style="240" customWidth="1"/>
    <col min="4097" max="4097" width="31.625" style="240" customWidth="1"/>
    <col min="4098" max="4103" width="11.875" style="240" customWidth="1"/>
    <col min="4104" max="4104" width="13" style="240" customWidth="1"/>
    <col min="4105" max="4105" width="4.25" style="240" customWidth="1"/>
    <col min="4106" max="4351" width="9.125" style="240"/>
    <col min="4352" max="4352" width="4.75" style="240" customWidth="1"/>
    <col min="4353" max="4353" width="31.625" style="240" customWidth="1"/>
    <col min="4354" max="4359" width="11.875" style="240" customWidth="1"/>
    <col min="4360" max="4360" width="13" style="240" customWidth="1"/>
    <col min="4361" max="4361" width="4.25" style="240" customWidth="1"/>
    <col min="4362" max="4607" width="9.125" style="240"/>
    <col min="4608" max="4608" width="4.75" style="240" customWidth="1"/>
    <col min="4609" max="4609" width="31.625" style="240" customWidth="1"/>
    <col min="4610" max="4615" width="11.875" style="240" customWidth="1"/>
    <col min="4616" max="4616" width="13" style="240" customWidth="1"/>
    <col min="4617" max="4617" width="4.25" style="240" customWidth="1"/>
    <col min="4618" max="4863" width="9.125" style="240"/>
    <col min="4864" max="4864" width="4.75" style="240" customWidth="1"/>
    <col min="4865" max="4865" width="31.625" style="240" customWidth="1"/>
    <col min="4866" max="4871" width="11.875" style="240" customWidth="1"/>
    <col min="4872" max="4872" width="13" style="240" customWidth="1"/>
    <col min="4873" max="4873" width="4.25" style="240" customWidth="1"/>
    <col min="4874" max="5119" width="9.125" style="240"/>
    <col min="5120" max="5120" width="4.75" style="240" customWidth="1"/>
    <col min="5121" max="5121" width="31.625" style="240" customWidth="1"/>
    <col min="5122" max="5127" width="11.875" style="240" customWidth="1"/>
    <col min="5128" max="5128" width="13" style="240" customWidth="1"/>
    <col min="5129" max="5129" width="4.25" style="240" customWidth="1"/>
    <col min="5130" max="5375" width="9.125" style="240"/>
    <col min="5376" max="5376" width="4.75" style="240" customWidth="1"/>
    <col min="5377" max="5377" width="31.625" style="240" customWidth="1"/>
    <col min="5378" max="5383" width="11.875" style="240" customWidth="1"/>
    <col min="5384" max="5384" width="13" style="240" customWidth="1"/>
    <col min="5385" max="5385" width="4.25" style="240" customWidth="1"/>
    <col min="5386" max="5631" width="9.125" style="240"/>
    <col min="5632" max="5632" width="4.75" style="240" customWidth="1"/>
    <col min="5633" max="5633" width="31.625" style="240" customWidth="1"/>
    <col min="5634" max="5639" width="11.875" style="240" customWidth="1"/>
    <col min="5640" max="5640" width="13" style="240" customWidth="1"/>
    <col min="5641" max="5641" width="4.25" style="240" customWidth="1"/>
    <col min="5642" max="5887" width="9.125" style="240"/>
    <col min="5888" max="5888" width="4.75" style="240" customWidth="1"/>
    <col min="5889" max="5889" width="31.625" style="240" customWidth="1"/>
    <col min="5890" max="5895" width="11.875" style="240" customWidth="1"/>
    <col min="5896" max="5896" width="13" style="240" customWidth="1"/>
    <col min="5897" max="5897" width="4.25" style="240" customWidth="1"/>
    <col min="5898" max="6143" width="9.125" style="240"/>
    <col min="6144" max="6144" width="4.75" style="240" customWidth="1"/>
    <col min="6145" max="6145" width="31.625" style="240" customWidth="1"/>
    <col min="6146" max="6151" width="11.875" style="240" customWidth="1"/>
    <col min="6152" max="6152" width="13" style="240" customWidth="1"/>
    <col min="6153" max="6153" width="4.25" style="240" customWidth="1"/>
    <col min="6154" max="6399" width="9.125" style="240"/>
    <col min="6400" max="6400" width="4.75" style="240" customWidth="1"/>
    <col min="6401" max="6401" width="31.625" style="240" customWidth="1"/>
    <col min="6402" max="6407" width="11.875" style="240" customWidth="1"/>
    <col min="6408" max="6408" width="13" style="240" customWidth="1"/>
    <col min="6409" max="6409" width="4.25" style="240" customWidth="1"/>
    <col min="6410" max="6655" width="9.125" style="240"/>
    <col min="6656" max="6656" width="4.75" style="240" customWidth="1"/>
    <col min="6657" max="6657" width="31.625" style="240" customWidth="1"/>
    <col min="6658" max="6663" width="11.875" style="240" customWidth="1"/>
    <col min="6664" max="6664" width="13" style="240" customWidth="1"/>
    <col min="6665" max="6665" width="4.25" style="240" customWidth="1"/>
    <col min="6666" max="6911" width="9.125" style="240"/>
    <col min="6912" max="6912" width="4.75" style="240" customWidth="1"/>
    <col min="6913" max="6913" width="31.625" style="240" customWidth="1"/>
    <col min="6914" max="6919" width="11.875" style="240" customWidth="1"/>
    <col min="6920" max="6920" width="13" style="240" customWidth="1"/>
    <col min="6921" max="6921" width="4.25" style="240" customWidth="1"/>
    <col min="6922" max="7167" width="9.125" style="240"/>
    <col min="7168" max="7168" width="4.75" style="240" customWidth="1"/>
    <col min="7169" max="7169" width="31.625" style="240" customWidth="1"/>
    <col min="7170" max="7175" width="11.875" style="240" customWidth="1"/>
    <col min="7176" max="7176" width="13" style="240" customWidth="1"/>
    <col min="7177" max="7177" width="4.25" style="240" customWidth="1"/>
    <col min="7178" max="7423" width="9.125" style="240"/>
    <col min="7424" max="7424" width="4.75" style="240" customWidth="1"/>
    <col min="7425" max="7425" width="31.625" style="240" customWidth="1"/>
    <col min="7426" max="7431" width="11.875" style="240" customWidth="1"/>
    <col min="7432" max="7432" width="13" style="240" customWidth="1"/>
    <col min="7433" max="7433" width="4.25" style="240" customWidth="1"/>
    <col min="7434" max="7679" width="9.125" style="240"/>
    <col min="7680" max="7680" width="4.75" style="240" customWidth="1"/>
    <col min="7681" max="7681" width="31.625" style="240" customWidth="1"/>
    <col min="7682" max="7687" width="11.875" style="240" customWidth="1"/>
    <col min="7688" max="7688" width="13" style="240" customWidth="1"/>
    <col min="7689" max="7689" width="4.25" style="240" customWidth="1"/>
    <col min="7690" max="7935" width="9.125" style="240"/>
    <col min="7936" max="7936" width="4.75" style="240" customWidth="1"/>
    <col min="7937" max="7937" width="31.625" style="240" customWidth="1"/>
    <col min="7938" max="7943" width="11.875" style="240" customWidth="1"/>
    <col min="7944" max="7944" width="13" style="240" customWidth="1"/>
    <col min="7945" max="7945" width="4.25" style="240" customWidth="1"/>
    <col min="7946" max="8191" width="9.125" style="240"/>
    <col min="8192" max="8192" width="4.75" style="240" customWidth="1"/>
    <col min="8193" max="8193" width="31.625" style="240" customWidth="1"/>
    <col min="8194" max="8199" width="11.875" style="240" customWidth="1"/>
    <col min="8200" max="8200" width="13" style="240" customWidth="1"/>
    <col min="8201" max="8201" width="4.25" style="240" customWidth="1"/>
    <col min="8202" max="8447" width="9.125" style="240"/>
    <col min="8448" max="8448" width="4.75" style="240" customWidth="1"/>
    <col min="8449" max="8449" width="31.625" style="240" customWidth="1"/>
    <col min="8450" max="8455" width="11.875" style="240" customWidth="1"/>
    <col min="8456" max="8456" width="13" style="240" customWidth="1"/>
    <col min="8457" max="8457" width="4.25" style="240" customWidth="1"/>
    <col min="8458" max="8703" width="9.125" style="240"/>
    <col min="8704" max="8704" width="4.75" style="240" customWidth="1"/>
    <col min="8705" max="8705" width="31.625" style="240" customWidth="1"/>
    <col min="8706" max="8711" width="11.875" style="240" customWidth="1"/>
    <col min="8712" max="8712" width="13" style="240" customWidth="1"/>
    <col min="8713" max="8713" width="4.25" style="240" customWidth="1"/>
    <col min="8714" max="8959" width="9.125" style="240"/>
    <col min="8960" max="8960" width="4.75" style="240" customWidth="1"/>
    <col min="8961" max="8961" width="31.625" style="240" customWidth="1"/>
    <col min="8962" max="8967" width="11.875" style="240" customWidth="1"/>
    <col min="8968" max="8968" width="13" style="240" customWidth="1"/>
    <col min="8969" max="8969" width="4.25" style="240" customWidth="1"/>
    <col min="8970" max="9215" width="9.125" style="240"/>
    <col min="9216" max="9216" width="4.75" style="240" customWidth="1"/>
    <col min="9217" max="9217" width="31.625" style="240" customWidth="1"/>
    <col min="9218" max="9223" width="11.875" style="240" customWidth="1"/>
    <col min="9224" max="9224" width="13" style="240" customWidth="1"/>
    <col min="9225" max="9225" width="4.25" style="240" customWidth="1"/>
    <col min="9226" max="9471" width="9.125" style="240"/>
    <col min="9472" max="9472" width="4.75" style="240" customWidth="1"/>
    <col min="9473" max="9473" width="31.625" style="240" customWidth="1"/>
    <col min="9474" max="9479" width="11.875" style="240" customWidth="1"/>
    <col min="9480" max="9480" width="13" style="240" customWidth="1"/>
    <col min="9481" max="9481" width="4.25" style="240" customWidth="1"/>
    <col min="9482" max="9727" width="9.125" style="240"/>
    <col min="9728" max="9728" width="4.75" style="240" customWidth="1"/>
    <col min="9729" max="9729" width="31.625" style="240" customWidth="1"/>
    <col min="9730" max="9735" width="11.875" style="240" customWidth="1"/>
    <col min="9736" max="9736" width="13" style="240" customWidth="1"/>
    <col min="9737" max="9737" width="4.25" style="240" customWidth="1"/>
    <col min="9738" max="9983" width="9.125" style="240"/>
    <col min="9984" max="9984" width="4.75" style="240" customWidth="1"/>
    <col min="9985" max="9985" width="31.625" style="240" customWidth="1"/>
    <col min="9986" max="9991" width="11.875" style="240" customWidth="1"/>
    <col min="9992" max="9992" width="13" style="240" customWidth="1"/>
    <col min="9993" max="9993" width="4.25" style="240" customWidth="1"/>
    <col min="9994" max="10239" width="9.125" style="240"/>
    <col min="10240" max="10240" width="4.75" style="240" customWidth="1"/>
    <col min="10241" max="10241" width="31.625" style="240" customWidth="1"/>
    <col min="10242" max="10247" width="11.875" style="240" customWidth="1"/>
    <col min="10248" max="10248" width="13" style="240" customWidth="1"/>
    <col min="10249" max="10249" width="4.25" style="240" customWidth="1"/>
    <col min="10250" max="10495" width="9.125" style="240"/>
    <col min="10496" max="10496" width="4.75" style="240" customWidth="1"/>
    <col min="10497" max="10497" width="31.625" style="240" customWidth="1"/>
    <col min="10498" max="10503" width="11.875" style="240" customWidth="1"/>
    <col min="10504" max="10504" width="13" style="240" customWidth="1"/>
    <col min="10505" max="10505" width="4.25" style="240" customWidth="1"/>
    <col min="10506" max="10751" width="9.125" style="240"/>
    <col min="10752" max="10752" width="4.75" style="240" customWidth="1"/>
    <col min="10753" max="10753" width="31.625" style="240" customWidth="1"/>
    <col min="10754" max="10759" width="11.875" style="240" customWidth="1"/>
    <col min="10760" max="10760" width="13" style="240" customWidth="1"/>
    <col min="10761" max="10761" width="4.25" style="240" customWidth="1"/>
    <col min="10762" max="11007" width="9.125" style="240"/>
    <col min="11008" max="11008" width="4.75" style="240" customWidth="1"/>
    <col min="11009" max="11009" width="31.625" style="240" customWidth="1"/>
    <col min="11010" max="11015" width="11.875" style="240" customWidth="1"/>
    <col min="11016" max="11016" width="13" style="240" customWidth="1"/>
    <col min="11017" max="11017" width="4.25" style="240" customWidth="1"/>
    <col min="11018" max="11263" width="9.125" style="240"/>
    <col min="11264" max="11264" width="4.75" style="240" customWidth="1"/>
    <col min="11265" max="11265" width="31.625" style="240" customWidth="1"/>
    <col min="11266" max="11271" width="11.875" style="240" customWidth="1"/>
    <col min="11272" max="11272" width="13" style="240" customWidth="1"/>
    <col min="11273" max="11273" width="4.25" style="240" customWidth="1"/>
    <col min="11274" max="11519" width="9.125" style="240"/>
    <col min="11520" max="11520" width="4.75" style="240" customWidth="1"/>
    <col min="11521" max="11521" width="31.625" style="240" customWidth="1"/>
    <col min="11522" max="11527" width="11.875" style="240" customWidth="1"/>
    <col min="11528" max="11528" width="13" style="240" customWidth="1"/>
    <col min="11529" max="11529" width="4.25" style="240" customWidth="1"/>
    <col min="11530" max="11775" width="9.125" style="240"/>
    <col min="11776" max="11776" width="4.75" style="240" customWidth="1"/>
    <col min="11777" max="11777" width="31.625" style="240" customWidth="1"/>
    <col min="11778" max="11783" width="11.875" style="240" customWidth="1"/>
    <col min="11784" max="11784" width="13" style="240" customWidth="1"/>
    <col min="11785" max="11785" width="4.25" style="240" customWidth="1"/>
    <col min="11786" max="12031" width="9.125" style="240"/>
    <col min="12032" max="12032" width="4.75" style="240" customWidth="1"/>
    <col min="12033" max="12033" width="31.625" style="240" customWidth="1"/>
    <col min="12034" max="12039" width="11.875" style="240" customWidth="1"/>
    <col min="12040" max="12040" width="13" style="240" customWidth="1"/>
    <col min="12041" max="12041" width="4.25" style="240" customWidth="1"/>
    <col min="12042" max="12287" width="9.125" style="240"/>
    <col min="12288" max="12288" width="4.75" style="240" customWidth="1"/>
    <col min="12289" max="12289" width="31.625" style="240" customWidth="1"/>
    <col min="12290" max="12295" width="11.875" style="240" customWidth="1"/>
    <col min="12296" max="12296" width="13" style="240" customWidth="1"/>
    <col min="12297" max="12297" width="4.25" style="240" customWidth="1"/>
    <col min="12298" max="12543" width="9.125" style="240"/>
    <col min="12544" max="12544" width="4.75" style="240" customWidth="1"/>
    <col min="12545" max="12545" width="31.625" style="240" customWidth="1"/>
    <col min="12546" max="12551" width="11.875" style="240" customWidth="1"/>
    <col min="12552" max="12552" width="13" style="240" customWidth="1"/>
    <col min="12553" max="12553" width="4.25" style="240" customWidth="1"/>
    <col min="12554" max="12799" width="9.125" style="240"/>
    <col min="12800" max="12800" width="4.75" style="240" customWidth="1"/>
    <col min="12801" max="12801" width="31.625" style="240" customWidth="1"/>
    <col min="12802" max="12807" width="11.875" style="240" customWidth="1"/>
    <col min="12808" max="12808" width="13" style="240" customWidth="1"/>
    <col min="12809" max="12809" width="4.25" style="240" customWidth="1"/>
    <col min="12810" max="13055" width="9.125" style="240"/>
    <col min="13056" max="13056" width="4.75" style="240" customWidth="1"/>
    <col min="13057" max="13057" width="31.625" style="240" customWidth="1"/>
    <col min="13058" max="13063" width="11.875" style="240" customWidth="1"/>
    <col min="13064" max="13064" width="13" style="240" customWidth="1"/>
    <col min="13065" max="13065" width="4.25" style="240" customWidth="1"/>
    <col min="13066" max="13311" width="9.125" style="240"/>
    <col min="13312" max="13312" width="4.75" style="240" customWidth="1"/>
    <col min="13313" max="13313" width="31.625" style="240" customWidth="1"/>
    <col min="13314" max="13319" width="11.875" style="240" customWidth="1"/>
    <col min="13320" max="13320" width="13" style="240" customWidth="1"/>
    <col min="13321" max="13321" width="4.25" style="240" customWidth="1"/>
    <col min="13322" max="13567" width="9.125" style="240"/>
    <col min="13568" max="13568" width="4.75" style="240" customWidth="1"/>
    <col min="13569" max="13569" width="31.625" style="240" customWidth="1"/>
    <col min="13570" max="13575" width="11.875" style="240" customWidth="1"/>
    <col min="13576" max="13576" width="13" style="240" customWidth="1"/>
    <col min="13577" max="13577" width="4.25" style="240" customWidth="1"/>
    <col min="13578" max="13823" width="9.125" style="240"/>
    <col min="13824" max="13824" width="4.75" style="240" customWidth="1"/>
    <col min="13825" max="13825" width="31.625" style="240" customWidth="1"/>
    <col min="13826" max="13831" width="11.875" style="240" customWidth="1"/>
    <col min="13832" max="13832" width="13" style="240" customWidth="1"/>
    <col min="13833" max="13833" width="4.25" style="240" customWidth="1"/>
    <col min="13834" max="14079" width="9.125" style="240"/>
    <col min="14080" max="14080" width="4.75" style="240" customWidth="1"/>
    <col min="14081" max="14081" width="31.625" style="240" customWidth="1"/>
    <col min="14082" max="14087" width="11.875" style="240" customWidth="1"/>
    <col min="14088" max="14088" width="13" style="240" customWidth="1"/>
    <col min="14089" max="14089" width="4.25" style="240" customWidth="1"/>
    <col min="14090" max="14335" width="9.125" style="240"/>
    <col min="14336" max="14336" width="4.75" style="240" customWidth="1"/>
    <col min="14337" max="14337" width="31.625" style="240" customWidth="1"/>
    <col min="14338" max="14343" width="11.875" style="240" customWidth="1"/>
    <col min="14344" max="14344" width="13" style="240" customWidth="1"/>
    <col min="14345" max="14345" width="4.25" style="240" customWidth="1"/>
    <col min="14346" max="14591" width="9.125" style="240"/>
    <col min="14592" max="14592" width="4.75" style="240" customWidth="1"/>
    <col min="14593" max="14593" width="31.625" style="240" customWidth="1"/>
    <col min="14594" max="14599" width="11.875" style="240" customWidth="1"/>
    <col min="14600" max="14600" width="13" style="240" customWidth="1"/>
    <col min="14601" max="14601" width="4.25" style="240" customWidth="1"/>
    <col min="14602" max="14847" width="9.125" style="240"/>
    <col min="14848" max="14848" width="4.75" style="240" customWidth="1"/>
    <col min="14849" max="14849" width="31.625" style="240" customWidth="1"/>
    <col min="14850" max="14855" width="11.875" style="240" customWidth="1"/>
    <col min="14856" max="14856" width="13" style="240" customWidth="1"/>
    <col min="14857" max="14857" width="4.25" style="240" customWidth="1"/>
    <col min="14858" max="15103" width="9.125" style="240"/>
    <col min="15104" max="15104" width="4.75" style="240" customWidth="1"/>
    <col min="15105" max="15105" width="31.625" style="240" customWidth="1"/>
    <col min="15106" max="15111" width="11.875" style="240" customWidth="1"/>
    <col min="15112" max="15112" width="13" style="240" customWidth="1"/>
    <col min="15113" max="15113" width="4.25" style="240" customWidth="1"/>
    <col min="15114" max="15359" width="9.125" style="240"/>
    <col min="15360" max="15360" width="4.75" style="240" customWidth="1"/>
    <col min="15361" max="15361" width="31.625" style="240" customWidth="1"/>
    <col min="15362" max="15367" width="11.875" style="240" customWidth="1"/>
    <col min="15368" max="15368" width="13" style="240" customWidth="1"/>
    <col min="15369" max="15369" width="4.25" style="240" customWidth="1"/>
    <col min="15370" max="15615" width="9.125" style="240"/>
    <col min="15616" max="15616" width="4.75" style="240" customWidth="1"/>
    <col min="15617" max="15617" width="31.625" style="240" customWidth="1"/>
    <col min="15618" max="15623" width="11.875" style="240" customWidth="1"/>
    <col min="15624" max="15624" width="13" style="240" customWidth="1"/>
    <col min="15625" max="15625" width="4.25" style="240" customWidth="1"/>
    <col min="15626" max="15871" width="9.125" style="240"/>
    <col min="15872" max="15872" width="4.75" style="240" customWidth="1"/>
    <col min="15873" max="15873" width="31.625" style="240" customWidth="1"/>
    <col min="15874" max="15879" width="11.875" style="240" customWidth="1"/>
    <col min="15880" max="15880" width="13" style="240" customWidth="1"/>
    <col min="15881" max="15881" width="4.25" style="240" customWidth="1"/>
    <col min="15882" max="16127" width="9.125" style="240"/>
    <col min="16128" max="16128" width="4.75" style="240" customWidth="1"/>
    <col min="16129" max="16129" width="31.625" style="240" customWidth="1"/>
    <col min="16130" max="16135" width="11.875" style="240" customWidth="1"/>
    <col min="16136" max="16136" width="13" style="240" customWidth="1"/>
    <col min="16137" max="16137" width="4.25" style="240" customWidth="1"/>
    <col min="16138" max="16384" width="9.125" style="240"/>
  </cols>
  <sheetData>
    <row r="1" spans="1:9" ht="34.5" customHeight="1" x14ac:dyDescent="0.2">
      <c r="A1" s="535" t="str">
        <f>+CONCATENATE("Adósság állomány alakulása lejárat, eszközök, bel- és külföldi hitelezők szerinti bontásban ",CHAR(10),LEFT('[1]1. sz. mell.'!C3,4),". december 31-én")</f>
        <v>Adósság állomány alakulása lejárat, eszközök, bel- és külföldi hitelezők szerinti bontásban 
2016. december 31-én</v>
      </c>
      <c r="B1" s="536"/>
      <c r="C1" s="536"/>
      <c r="D1" s="536"/>
      <c r="E1" s="536"/>
      <c r="F1" s="536"/>
      <c r="G1" s="536"/>
      <c r="H1" s="536"/>
      <c r="I1" s="536"/>
    </row>
    <row r="2" spans="1:9" ht="14.25" thickBot="1" x14ac:dyDescent="0.3">
      <c r="H2" s="537" t="str">
        <f>'[1]2. sz tájékoztató t'!J2</f>
        <v>Forintban!</v>
      </c>
      <c r="I2" s="537"/>
    </row>
    <row r="3" spans="1:9" ht="13.5" thickBot="1" x14ac:dyDescent="0.25">
      <c r="A3" s="538" t="s">
        <v>403</v>
      </c>
      <c r="B3" s="540" t="s">
        <v>421</v>
      </c>
      <c r="C3" s="542" t="s">
        <v>422</v>
      </c>
      <c r="D3" s="544" t="s">
        <v>423</v>
      </c>
      <c r="E3" s="545"/>
      <c r="F3" s="545"/>
      <c r="G3" s="545"/>
      <c r="H3" s="545"/>
      <c r="I3" s="546" t="s">
        <v>424</v>
      </c>
    </row>
    <row r="4" spans="1:9" s="289" customFormat="1" ht="42" customHeight="1" thickBot="1" x14ac:dyDescent="0.3">
      <c r="A4" s="539"/>
      <c r="B4" s="541"/>
      <c r="C4" s="543"/>
      <c r="D4" s="287" t="s">
        <v>425</v>
      </c>
      <c r="E4" s="287" t="s">
        <v>426</v>
      </c>
      <c r="F4" s="287" t="s">
        <v>427</v>
      </c>
      <c r="G4" s="288" t="s">
        <v>428</v>
      </c>
      <c r="H4" s="288" t="s">
        <v>429</v>
      </c>
      <c r="I4" s="547"/>
    </row>
    <row r="5" spans="1:9" s="289" customFormat="1" ht="12" customHeight="1" thickBot="1" x14ac:dyDescent="0.3">
      <c r="A5" s="290">
        <v>1</v>
      </c>
      <c r="B5" s="291">
        <v>2</v>
      </c>
      <c r="C5" s="291">
        <v>3</v>
      </c>
      <c r="D5" s="291">
        <v>4</v>
      </c>
      <c r="E5" s="291">
        <v>5</v>
      </c>
      <c r="F5" s="291">
        <v>6</v>
      </c>
      <c r="G5" s="291">
        <v>7</v>
      </c>
      <c r="H5" s="291" t="s">
        <v>430</v>
      </c>
      <c r="I5" s="292" t="s">
        <v>431</v>
      </c>
    </row>
    <row r="6" spans="1:9" s="289" customFormat="1" ht="18" customHeight="1" x14ac:dyDescent="0.25">
      <c r="A6" s="548" t="s">
        <v>432</v>
      </c>
      <c r="B6" s="549"/>
      <c r="C6" s="549"/>
      <c r="D6" s="549"/>
      <c r="E6" s="549"/>
      <c r="F6" s="549"/>
      <c r="G6" s="549"/>
      <c r="H6" s="549"/>
      <c r="I6" s="550"/>
    </row>
    <row r="7" spans="1:9" ht="15.95" customHeight="1" x14ac:dyDescent="0.2">
      <c r="A7" s="293" t="s">
        <v>1</v>
      </c>
      <c r="B7" s="294" t="s">
        <v>433</v>
      </c>
      <c r="C7" s="295"/>
      <c r="D7" s="295"/>
      <c r="E7" s="295"/>
      <c r="F7" s="295"/>
      <c r="G7" s="296"/>
      <c r="H7" s="297">
        <f t="shared" ref="H7:H13" si="0">SUM(D7:G7)</f>
        <v>0</v>
      </c>
      <c r="I7" s="298">
        <f t="shared" ref="I7:I13" si="1">C7+H7</f>
        <v>0</v>
      </c>
    </row>
    <row r="8" spans="1:9" x14ac:dyDescent="0.2">
      <c r="A8" s="293" t="s">
        <v>6</v>
      </c>
      <c r="B8" s="294" t="s">
        <v>434</v>
      </c>
      <c r="C8" s="295"/>
      <c r="D8" s="295"/>
      <c r="E8" s="295"/>
      <c r="F8" s="295"/>
      <c r="G8" s="296"/>
      <c r="H8" s="297">
        <f t="shared" si="0"/>
        <v>0</v>
      </c>
      <c r="I8" s="298">
        <f t="shared" si="1"/>
        <v>0</v>
      </c>
    </row>
    <row r="9" spans="1:9" ht="22.5" x14ac:dyDescent="0.2">
      <c r="A9" s="293" t="s">
        <v>12</v>
      </c>
      <c r="B9" s="294" t="s">
        <v>435</v>
      </c>
      <c r="C9" s="295"/>
      <c r="D9" s="295"/>
      <c r="E9" s="295"/>
      <c r="F9" s="295"/>
      <c r="G9" s="296"/>
      <c r="H9" s="297">
        <f t="shared" si="0"/>
        <v>0</v>
      </c>
      <c r="I9" s="298">
        <f t="shared" si="1"/>
        <v>0</v>
      </c>
    </row>
    <row r="10" spans="1:9" ht="15.95" customHeight="1" x14ac:dyDescent="0.2">
      <c r="A10" s="293" t="s">
        <v>14</v>
      </c>
      <c r="B10" s="294" t="s">
        <v>436</v>
      </c>
      <c r="C10" s="295"/>
      <c r="D10" s="295"/>
      <c r="E10" s="295"/>
      <c r="F10" s="295"/>
      <c r="G10" s="296"/>
      <c r="H10" s="297">
        <f t="shared" si="0"/>
        <v>0</v>
      </c>
      <c r="I10" s="298">
        <f t="shared" si="1"/>
        <v>0</v>
      </c>
    </row>
    <row r="11" spans="1:9" ht="22.5" x14ac:dyDescent="0.2">
      <c r="A11" s="293" t="s">
        <v>18</v>
      </c>
      <c r="B11" s="294" t="s">
        <v>437</v>
      </c>
      <c r="C11" s="295"/>
      <c r="D11" s="295"/>
      <c r="E11" s="295"/>
      <c r="F11" s="295"/>
      <c r="G11" s="296"/>
      <c r="H11" s="297">
        <f t="shared" si="0"/>
        <v>0</v>
      </c>
      <c r="I11" s="298">
        <f t="shared" si="1"/>
        <v>0</v>
      </c>
    </row>
    <row r="12" spans="1:9" ht="15.95" customHeight="1" x14ac:dyDescent="0.2">
      <c r="A12" s="299" t="s">
        <v>25</v>
      </c>
      <c r="B12" s="300" t="s">
        <v>438</v>
      </c>
      <c r="C12" s="301">
        <v>792662</v>
      </c>
      <c r="D12" s="301"/>
      <c r="E12" s="301"/>
      <c r="F12" s="301"/>
      <c r="G12" s="302"/>
      <c r="H12" s="297">
        <f t="shared" si="0"/>
        <v>0</v>
      </c>
      <c r="I12" s="298">
        <f t="shared" si="1"/>
        <v>792662</v>
      </c>
    </row>
    <row r="13" spans="1:9" ht="15.95" customHeight="1" thickBot="1" x14ac:dyDescent="0.25">
      <c r="A13" s="303" t="s">
        <v>27</v>
      </c>
      <c r="B13" s="304" t="s">
        <v>439</v>
      </c>
      <c r="C13" s="305"/>
      <c r="D13" s="305"/>
      <c r="E13" s="305"/>
      <c r="F13" s="305"/>
      <c r="G13" s="306"/>
      <c r="H13" s="297">
        <f t="shared" si="0"/>
        <v>0</v>
      </c>
      <c r="I13" s="298">
        <f t="shared" si="1"/>
        <v>0</v>
      </c>
    </row>
    <row r="14" spans="1:9" s="310" customFormat="1" ht="18" customHeight="1" thickBot="1" x14ac:dyDescent="0.25">
      <c r="A14" s="551" t="s">
        <v>440</v>
      </c>
      <c r="B14" s="552"/>
      <c r="C14" s="307">
        <f t="shared" ref="C14:I14" si="2">SUM(C7:C13)</f>
        <v>792662</v>
      </c>
      <c r="D14" s="307">
        <f>SUM(D7:D13)</f>
        <v>0</v>
      </c>
      <c r="E14" s="307">
        <f t="shared" si="2"/>
        <v>0</v>
      </c>
      <c r="F14" s="307">
        <f t="shared" si="2"/>
        <v>0</v>
      </c>
      <c r="G14" s="308">
        <f t="shared" si="2"/>
        <v>0</v>
      </c>
      <c r="H14" s="308">
        <f t="shared" si="2"/>
        <v>0</v>
      </c>
      <c r="I14" s="309">
        <f t="shared" si="2"/>
        <v>792662</v>
      </c>
    </row>
    <row r="15" spans="1:9" s="311" customFormat="1" ht="18" customHeight="1" x14ac:dyDescent="0.2">
      <c r="A15" s="553" t="s">
        <v>441</v>
      </c>
      <c r="B15" s="554"/>
      <c r="C15" s="554"/>
      <c r="D15" s="554"/>
      <c r="E15" s="554"/>
      <c r="F15" s="554"/>
      <c r="G15" s="554"/>
      <c r="H15" s="554"/>
      <c r="I15" s="555"/>
    </row>
    <row r="16" spans="1:9" s="311" customFormat="1" x14ac:dyDescent="0.2">
      <c r="A16" s="293" t="s">
        <v>1</v>
      </c>
      <c r="B16" s="294" t="s">
        <v>442</v>
      </c>
      <c r="C16" s="295"/>
      <c r="D16" s="295"/>
      <c r="E16" s="295"/>
      <c r="F16" s="295"/>
      <c r="G16" s="296"/>
      <c r="H16" s="297">
        <f>SUM(D16:G16)</f>
        <v>0</v>
      </c>
      <c r="I16" s="298">
        <f>C16+H16</f>
        <v>0</v>
      </c>
    </row>
    <row r="17" spans="1:9" ht="13.5" thickBot="1" x14ac:dyDescent="0.25">
      <c r="A17" s="303" t="s">
        <v>6</v>
      </c>
      <c r="B17" s="304" t="s">
        <v>439</v>
      </c>
      <c r="C17" s="305"/>
      <c r="D17" s="305"/>
      <c r="E17" s="305"/>
      <c r="F17" s="305"/>
      <c r="G17" s="306"/>
      <c r="H17" s="297">
        <f>SUM(D17:G17)</f>
        <v>0</v>
      </c>
      <c r="I17" s="312">
        <f>C17+H17</f>
        <v>0</v>
      </c>
    </row>
    <row r="18" spans="1:9" ht="15.95" customHeight="1" thickBot="1" x14ac:dyDescent="0.25">
      <c r="A18" s="551" t="s">
        <v>443</v>
      </c>
      <c r="B18" s="552"/>
      <c r="C18" s="307">
        <f t="shared" ref="C18:I18" si="3">SUM(C16:C17)</f>
        <v>0</v>
      </c>
      <c r="D18" s="307">
        <f t="shared" si="3"/>
        <v>0</v>
      </c>
      <c r="E18" s="307">
        <f t="shared" si="3"/>
        <v>0</v>
      </c>
      <c r="F18" s="307">
        <f t="shared" si="3"/>
        <v>0</v>
      </c>
      <c r="G18" s="308">
        <f t="shared" si="3"/>
        <v>0</v>
      </c>
      <c r="H18" s="308">
        <f t="shared" si="3"/>
        <v>0</v>
      </c>
      <c r="I18" s="309">
        <f t="shared" si="3"/>
        <v>0</v>
      </c>
    </row>
    <row r="19" spans="1:9" ht="18" customHeight="1" thickBot="1" x14ac:dyDescent="0.25">
      <c r="A19" s="556" t="s">
        <v>444</v>
      </c>
      <c r="B19" s="557"/>
      <c r="C19" s="313">
        <f t="shared" ref="C19:I19" si="4">C14+C18</f>
        <v>792662</v>
      </c>
      <c r="D19" s="313">
        <f t="shared" si="4"/>
        <v>0</v>
      </c>
      <c r="E19" s="313">
        <f t="shared" si="4"/>
        <v>0</v>
      </c>
      <c r="F19" s="313">
        <f t="shared" si="4"/>
        <v>0</v>
      </c>
      <c r="G19" s="313">
        <f t="shared" si="4"/>
        <v>0</v>
      </c>
      <c r="H19" s="313">
        <f t="shared" si="4"/>
        <v>0</v>
      </c>
      <c r="I19" s="309">
        <f t="shared" si="4"/>
        <v>792662</v>
      </c>
    </row>
  </sheetData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2" sqref="C22"/>
    </sheetView>
  </sheetViews>
  <sheetFormatPr defaultRowHeight="12.75" x14ac:dyDescent="0.2"/>
  <cols>
    <col min="1" max="1" width="9.125" style="315"/>
    <col min="2" max="2" width="50" style="315" customWidth="1"/>
    <col min="3" max="5" width="21.375" style="315" customWidth="1"/>
    <col min="6" max="256" width="9.125" style="315"/>
    <col min="257" max="257" width="50" style="315" customWidth="1"/>
    <col min="258" max="260" width="21.375" style="315" customWidth="1"/>
    <col min="261" max="261" width="4.75" style="315" customWidth="1"/>
    <col min="262" max="512" width="9.125" style="315"/>
    <col min="513" max="513" width="50" style="315" customWidth="1"/>
    <col min="514" max="516" width="21.375" style="315" customWidth="1"/>
    <col min="517" max="517" width="4.75" style="315" customWidth="1"/>
    <col min="518" max="768" width="9.125" style="315"/>
    <col min="769" max="769" width="50" style="315" customWidth="1"/>
    <col min="770" max="772" width="21.375" style="315" customWidth="1"/>
    <col min="773" max="773" width="4.75" style="315" customWidth="1"/>
    <col min="774" max="1024" width="9.125" style="315"/>
    <col min="1025" max="1025" width="50" style="315" customWidth="1"/>
    <col min="1026" max="1028" width="21.375" style="315" customWidth="1"/>
    <col min="1029" max="1029" width="4.75" style="315" customWidth="1"/>
    <col min="1030" max="1280" width="9.125" style="315"/>
    <col min="1281" max="1281" width="50" style="315" customWidth="1"/>
    <col min="1282" max="1284" width="21.375" style="315" customWidth="1"/>
    <col min="1285" max="1285" width="4.75" style="315" customWidth="1"/>
    <col min="1286" max="1536" width="9.125" style="315"/>
    <col min="1537" max="1537" width="50" style="315" customWidth="1"/>
    <col min="1538" max="1540" width="21.375" style="315" customWidth="1"/>
    <col min="1541" max="1541" width="4.75" style="315" customWidth="1"/>
    <col min="1542" max="1792" width="9.125" style="315"/>
    <col min="1793" max="1793" width="50" style="315" customWidth="1"/>
    <col min="1794" max="1796" width="21.375" style="315" customWidth="1"/>
    <col min="1797" max="1797" width="4.75" style="315" customWidth="1"/>
    <col min="1798" max="2048" width="9.125" style="315"/>
    <col min="2049" max="2049" width="50" style="315" customWidth="1"/>
    <col min="2050" max="2052" width="21.375" style="315" customWidth="1"/>
    <col min="2053" max="2053" width="4.75" style="315" customWidth="1"/>
    <col min="2054" max="2304" width="9.125" style="315"/>
    <col min="2305" max="2305" width="50" style="315" customWidth="1"/>
    <col min="2306" max="2308" width="21.375" style="315" customWidth="1"/>
    <col min="2309" max="2309" width="4.75" style="315" customWidth="1"/>
    <col min="2310" max="2560" width="9.125" style="315"/>
    <col min="2561" max="2561" width="50" style="315" customWidth="1"/>
    <col min="2562" max="2564" width="21.375" style="315" customWidth="1"/>
    <col min="2565" max="2565" width="4.75" style="315" customWidth="1"/>
    <col min="2566" max="2816" width="9.125" style="315"/>
    <col min="2817" max="2817" width="50" style="315" customWidth="1"/>
    <col min="2818" max="2820" width="21.375" style="315" customWidth="1"/>
    <col min="2821" max="2821" width="4.75" style="315" customWidth="1"/>
    <col min="2822" max="3072" width="9.125" style="315"/>
    <col min="3073" max="3073" width="50" style="315" customWidth="1"/>
    <col min="3074" max="3076" width="21.375" style="315" customWidth="1"/>
    <col min="3077" max="3077" width="4.75" style="315" customWidth="1"/>
    <col min="3078" max="3328" width="9.125" style="315"/>
    <col min="3329" max="3329" width="50" style="315" customWidth="1"/>
    <col min="3330" max="3332" width="21.375" style="315" customWidth="1"/>
    <col min="3333" max="3333" width="4.75" style="315" customWidth="1"/>
    <col min="3334" max="3584" width="9.125" style="315"/>
    <col min="3585" max="3585" width="50" style="315" customWidth="1"/>
    <col min="3586" max="3588" width="21.375" style="315" customWidth="1"/>
    <col min="3589" max="3589" width="4.75" style="315" customWidth="1"/>
    <col min="3590" max="3840" width="9.125" style="315"/>
    <col min="3841" max="3841" width="50" style="315" customWidth="1"/>
    <col min="3842" max="3844" width="21.375" style="315" customWidth="1"/>
    <col min="3845" max="3845" width="4.75" style="315" customWidth="1"/>
    <col min="3846" max="4096" width="9.125" style="315"/>
    <col min="4097" max="4097" width="50" style="315" customWidth="1"/>
    <col min="4098" max="4100" width="21.375" style="315" customWidth="1"/>
    <col min="4101" max="4101" width="4.75" style="315" customWidth="1"/>
    <col min="4102" max="4352" width="9.125" style="315"/>
    <col min="4353" max="4353" width="50" style="315" customWidth="1"/>
    <col min="4354" max="4356" width="21.375" style="315" customWidth="1"/>
    <col min="4357" max="4357" width="4.75" style="315" customWidth="1"/>
    <col min="4358" max="4608" width="9.125" style="315"/>
    <col min="4609" max="4609" width="50" style="315" customWidth="1"/>
    <col min="4610" max="4612" width="21.375" style="315" customWidth="1"/>
    <col min="4613" max="4613" width="4.75" style="315" customWidth="1"/>
    <col min="4614" max="4864" width="9.125" style="315"/>
    <col min="4865" max="4865" width="50" style="315" customWidth="1"/>
    <col min="4866" max="4868" width="21.375" style="315" customWidth="1"/>
    <col min="4869" max="4869" width="4.75" style="315" customWidth="1"/>
    <col min="4870" max="5120" width="9.125" style="315"/>
    <col min="5121" max="5121" width="50" style="315" customWidth="1"/>
    <col min="5122" max="5124" width="21.375" style="315" customWidth="1"/>
    <col min="5125" max="5125" width="4.75" style="315" customWidth="1"/>
    <col min="5126" max="5376" width="9.125" style="315"/>
    <col min="5377" max="5377" width="50" style="315" customWidth="1"/>
    <col min="5378" max="5380" width="21.375" style="315" customWidth="1"/>
    <col min="5381" max="5381" width="4.75" style="315" customWidth="1"/>
    <col min="5382" max="5632" width="9.125" style="315"/>
    <col min="5633" max="5633" width="50" style="315" customWidth="1"/>
    <col min="5634" max="5636" width="21.375" style="315" customWidth="1"/>
    <col min="5637" max="5637" width="4.75" style="315" customWidth="1"/>
    <col min="5638" max="5888" width="9.125" style="315"/>
    <col min="5889" max="5889" width="50" style="315" customWidth="1"/>
    <col min="5890" max="5892" width="21.375" style="315" customWidth="1"/>
    <col min="5893" max="5893" width="4.75" style="315" customWidth="1"/>
    <col min="5894" max="6144" width="9.125" style="315"/>
    <col min="6145" max="6145" width="50" style="315" customWidth="1"/>
    <col min="6146" max="6148" width="21.375" style="315" customWidth="1"/>
    <col min="6149" max="6149" width="4.75" style="315" customWidth="1"/>
    <col min="6150" max="6400" width="9.125" style="315"/>
    <col min="6401" max="6401" width="50" style="315" customWidth="1"/>
    <col min="6402" max="6404" width="21.375" style="315" customWidth="1"/>
    <col min="6405" max="6405" width="4.75" style="315" customWidth="1"/>
    <col min="6406" max="6656" width="9.125" style="315"/>
    <col min="6657" max="6657" width="50" style="315" customWidth="1"/>
    <col min="6658" max="6660" width="21.375" style="315" customWidth="1"/>
    <col min="6661" max="6661" width="4.75" style="315" customWidth="1"/>
    <col min="6662" max="6912" width="9.125" style="315"/>
    <col min="6913" max="6913" width="50" style="315" customWidth="1"/>
    <col min="6914" max="6916" width="21.375" style="315" customWidth="1"/>
    <col min="6917" max="6917" width="4.75" style="315" customWidth="1"/>
    <col min="6918" max="7168" width="9.125" style="315"/>
    <col min="7169" max="7169" width="50" style="315" customWidth="1"/>
    <col min="7170" max="7172" width="21.375" style="315" customWidth="1"/>
    <col min="7173" max="7173" width="4.75" style="315" customWidth="1"/>
    <col min="7174" max="7424" width="9.125" style="315"/>
    <col min="7425" max="7425" width="50" style="315" customWidth="1"/>
    <col min="7426" max="7428" width="21.375" style="315" customWidth="1"/>
    <col min="7429" max="7429" width="4.75" style="315" customWidth="1"/>
    <col min="7430" max="7680" width="9.125" style="315"/>
    <col min="7681" max="7681" width="50" style="315" customWidth="1"/>
    <col min="7682" max="7684" width="21.375" style="315" customWidth="1"/>
    <col min="7685" max="7685" width="4.75" style="315" customWidth="1"/>
    <col min="7686" max="7936" width="9.125" style="315"/>
    <col min="7937" max="7937" width="50" style="315" customWidth="1"/>
    <col min="7938" max="7940" width="21.375" style="315" customWidth="1"/>
    <col min="7941" max="7941" width="4.75" style="315" customWidth="1"/>
    <col min="7942" max="8192" width="9.125" style="315"/>
    <col min="8193" max="8193" width="50" style="315" customWidth="1"/>
    <col min="8194" max="8196" width="21.375" style="315" customWidth="1"/>
    <col min="8197" max="8197" width="4.75" style="315" customWidth="1"/>
    <col min="8198" max="8448" width="9.125" style="315"/>
    <col min="8449" max="8449" width="50" style="315" customWidth="1"/>
    <col min="8450" max="8452" width="21.375" style="315" customWidth="1"/>
    <col min="8453" max="8453" width="4.75" style="315" customWidth="1"/>
    <col min="8454" max="8704" width="9.125" style="315"/>
    <col min="8705" max="8705" width="50" style="315" customWidth="1"/>
    <col min="8706" max="8708" width="21.375" style="315" customWidth="1"/>
    <col min="8709" max="8709" width="4.75" style="315" customWidth="1"/>
    <col min="8710" max="8960" width="9.125" style="315"/>
    <col min="8961" max="8961" width="50" style="315" customWidth="1"/>
    <col min="8962" max="8964" width="21.375" style="315" customWidth="1"/>
    <col min="8965" max="8965" width="4.75" style="315" customWidth="1"/>
    <col min="8966" max="9216" width="9.125" style="315"/>
    <col min="9217" max="9217" width="50" style="315" customWidth="1"/>
    <col min="9218" max="9220" width="21.375" style="315" customWidth="1"/>
    <col min="9221" max="9221" width="4.75" style="315" customWidth="1"/>
    <col min="9222" max="9472" width="9.125" style="315"/>
    <col min="9473" max="9473" width="50" style="315" customWidth="1"/>
    <col min="9474" max="9476" width="21.375" style="315" customWidth="1"/>
    <col min="9477" max="9477" width="4.75" style="315" customWidth="1"/>
    <col min="9478" max="9728" width="9.125" style="315"/>
    <col min="9729" max="9729" width="50" style="315" customWidth="1"/>
    <col min="9730" max="9732" width="21.375" style="315" customWidth="1"/>
    <col min="9733" max="9733" width="4.75" style="315" customWidth="1"/>
    <col min="9734" max="9984" width="9.125" style="315"/>
    <col min="9985" max="9985" width="50" style="315" customWidth="1"/>
    <col min="9986" max="9988" width="21.375" style="315" customWidth="1"/>
    <col min="9989" max="9989" width="4.75" style="315" customWidth="1"/>
    <col min="9990" max="10240" width="9.125" style="315"/>
    <col min="10241" max="10241" width="50" style="315" customWidth="1"/>
    <col min="10242" max="10244" width="21.375" style="315" customWidth="1"/>
    <col min="10245" max="10245" width="4.75" style="315" customWidth="1"/>
    <col min="10246" max="10496" width="9.125" style="315"/>
    <col min="10497" max="10497" width="50" style="315" customWidth="1"/>
    <col min="10498" max="10500" width="21.375" style="315" customWidth="1"/>
    <col min="10501" max="10501" width="4.75" style="315" customWidth="1"/>
    <col min="10502" max="10752" width="9.125" style="315"/>
    <col min="10753" max="10753" width="50" style="315" customWidth="1"/>
    <col min="10754" max="10756" width="21.375" style="315" customWidth="1"/>
    <col min="10757" max="10757" width="4.75" style="315" customWidth="1"/>
    <col min="10758" max="11008" width="9.125" style="315"/>
    <col min="11009" max="11009" width="50" style="315" customWidth="1"/>
    <col min="11010" max="11012" width="21.375" style="315" customWidth="1"/>
    <col min="11013" max="11013" width="4.75" style="315" customWidth="1"/>
    <col min="11014" max="11264" width="9.125" style="315"/>
    <col min="11265" max="11265" width="50" style="315" customWidth="1"/>
    <col min="11266" max="11268" width="21.375" style="315" customWidth="1"/>
    <col min="11269" max="11269" width="4.75" style="315" customWidth="1"/>
    <col min="11270" max="11520" width="9.125" style="315"/>
    <col min="11521" max="11521" width="50" style="315" customWidth="1"/>
    <col min="11522" max="11524" width="21.375" style="315" customWidth="1"/>
    <col min="11525" max="11525" width="4.75" style="315" customWidth="1"/>
    <col min="11526" max="11776" width="9.125" style="315"/>
    <col min="11777" max="11777" width="50" style="315" customWidth="1"/>
    <col min="11778" max="11780" width="21.375" style="315" customWidth="1"/>
    <col min="11781" max="11781" width="4.75" style="315" customWidth="1"/>
    <col min="11782" max="12032" width="9.125" style="315"/>
    <col min="12033" max="12033" width="50" style="315" customWidth="1"/>
    <col min="12034" max="12036" width="21.375" style="315" customWidth="1"/>
    <col min="12037" max="12037" width="4.75" style="315" customWidth="1"/>
    <col min="12038" max="12288" width="9.125" style="315"/>
    <col min="12289" max="12289" width="50" style="315" customWidth="1"/>
    <col min="12290" max="12292" width="21.375" style="315" customWidth="1"/>
    <col min="12293" max="12293" width="4.75" style="315" customWidth="1"/>
    <col min="12294" max="12544" width="9.125" style="315"/>
    <col min="12545" max="12545" width="50" style="315" customWidth="1"/>
    <col min="12546" max="12548" width="21.375" style="315" customWidth="1"/>
    <col min="12549" max="12549" width="4.75" style="315" customWidth="1"/>
    <col min="12550" max="12800" width="9.125" style="315"/>
    <col min="12801" max="12801" width="50" style="315" customWidth="1"/>
    <col min="12802" max="12804" width="21.375" style="315" customWidth="1"/>
    <col min="12805" max="12805" width="4.75" style="315" customWidth="1"/>
    <col min="12806" max="13056" width="9.125" style="315"/>
    <col min="13057" max="13057" width="50" style="315" customWidth="1"/>
    <col min="13058" max="13060" width="21.375" style="315" customWidth="1"/>
    <col min="13061" max="13061" width="4.75" style="315" customWidth="1"/>
    <col min="13062" max="13312" width="9.125" style="315"/>
    <col min="13313" max="13313" width="50" style="315" customWidth="1"/>
    <col min="13314" max="13316" width="21.375" style="315" customWidth="1"/>
    <col min="13317" max="13317" width="4.75" style="315" customWidth="1"/>
    <col min="13318" max="13568" width="9.125" style="315"/>
    <col min="13569" max="13569" width="50" style="315" customWidth="1"/>
    <col min="13570" max="13572" width="21.375" style="315" customWidth="1"/>
    <col min="13573" max="13573" width="4.75" style="315" customWidth="1"/>
    <col min="13574" max="13824" width="9.125" style="315"/>
    <col min="13825" max="13825" width="50" style="315" customWidth="1"/>
    <col min="13826" max="13828" width="21.375" style="315" customWidth="1"/>
    <col min="13829" max="13829" width="4.75" style="315" customWidth="1"/>
    <col min="13830" max="14080" width="9.125" style="315"/>
    <col min="14081" max="14081" width="50" style="315" customWidth="1"/>
    <col min="14082" max="14084" width="21.375" style="315" customWidth="1"/>
    <col min="14085" max="14085" width="4.75" style="315" customWidth="1"/>
    <col min="14086" max="14336" width="9.125" style="315"/>
    <col min="14337" max="14337" width="50" style="315" customWidth="1"/>
    <col min="14338" max="14340" width="21.375" style="315" customWidth="1"/>
    <col min="14341" max="14341" width="4.75" style="315" customWidth="1"/>
    <col min="14342" max="14592" width="9.125" style="315"/>
    <col min="14593" max="14593" width="50" style="315" customWidth="1"/>
    <col min="14594" max="14596" width="21.375" style="315" customWidth="1"/>
    <col min="14597" max="14597" width="4.75" style="315" customWidth="1"/>
    <col min="14598" max="14848" width="9.125" style="315"/>
    <col min="14849" max="14849" width="50" style="315" customWidth="1"/>
    <col min="14850" max="14852" width="21.375" style="315" customWidth="1"/>
    <col min="14853" max="14853" width="4.75" style="315" customWidth="1"/>
    <col min="14854" max="15104" width="9.125" style="315"/>
    <col min="15105" max="15105" width="50" style="315" customWidth="1"/>
    <col min="15106" max="15108" width="21.375" style="315" customWidth="1"/>
    <col min="15109" max="15109" width="4.75" style="315" customWidth="1"/>
    <col min="15110" max="15360" width="9.125" style="315"/>
    <col min="15361" max="15361" width="50" style="315" customWidth="1"/>
    <col min="15362" max="15364" width="21.375" style="315" customWidth="1"/>
    <col min="15365" max="15365" width="4.75" style="315" customWidth="1"/>
    <col min="15366" max="15616" width="9.125" style="315"/>
    <col min="15617" max="15617" width="50" style="315" customWidth="1"/>
    <col min="15618" max="15620" width="21.375" style="315" customWidth="1"/>
    <col min="15621" max="15621" width="4.75" style="315" customWidth="1"/>
    <col min="15622" max="15872" width="9.125" style="315"/>
    <col min="15873" max="15873" width="50" style="315" customWidth="1"/>
    <col min="15874" max="15876" width="21.375" style="315" customWidth="1"/>
    <col min="15877" max="15877" width="4.75" style="315" customWidth="1"/>
    <col min="15878" max="16128" width="9.125" style="315"/>
    <col min="16129" max="16129" width="50" style="315" customWidth="1"/>
    <col min="16130" max="16132" width="21.375" style="315" customWidth="1"/>
    <col min="16133" max="16133" width="4.75" style="315" customWidth="1"/>
    <col min="16134" max="16384" width="9.125" style="315"/>
  </cols>
  <sheetData>
    <row r="1" spans="1:5" ht="12.75" customHeight="1" x14ac:dyDescent="0.2">
      <c r="A1" s="314"/>
    </row>
    <row r="2" spans="1:5" ht="58.5" customHeight="1" x14ac:dyDescent="0.2">
      <c r="A2" s="558" t="s">
        <v>450</v>
      </c>
      <c r="B2" s="558"/>
      <c r="C2" s="558"/>
      <c r="D2" s="558"/>
      <c r="E2" s="558"/>
    </row>
    <row r="3" spans="1:5" ht="16.5" thickBot="1" x14ac:dyDescent="0.3">
      <c r="A3" s="316"/>
    </row>
    <row r="4" spans="1:5" ht="63.75" thickBot="1" x14ac:dyDescent="0.25">
      <c r="A4" s="317" t="s">
        <v>303</v>
      </c>
      <c r="B4" s="318" t="s">
        <v>445</v>
      </c>
      <c r="C4" s="318" t="s">
        <v>446</v>
      </c>
      <c r="D4" s="318" t="s">
        <v>447</v>
      </c>
      <c r="E4" s="319" t="s">
        <v>448</v>
      </c>
    </row>
    <row r="5" spans="1:5" ht="15.75" x14ac:dyDescent="0.2">
      <c r="A5" s="320" t="s">
        <v>1</v>
      </c>
      <c r="B5" s="321"/>
      <c r="C5" s="322"/>
      <c r="D5" s="323"/>
      <c r="E5" s="324"/>
    </row>
    <row r="6" spans="1:5" ht="15.75" x14ac:dyDescent="0.2">
      <c r="A6" s="325" t="s">
        <v>6</v>
      </c>
      <c r="B6" s="326"/>
      <c r="C6" s="327"/>
      <c r="D6" s="328"/>
      <c r="E6" s="329"/>
    </row>
    <row r="7" spans="1:5" ht="15.75" x14ac:dyDescent="0.2">
      <c r="A7" s="325" t="s">
        <v>12</v>
      </c>
      <c r="B7" s="326"/>
      <c r="C7" s="327"/>
      <c r="D7" s="328"/>
      <c r="E7" s="329"/>
    </row>
    <row r="8" spans="1:5" ht="15.75" x14ac:dyDescent="0.2">
      <c r="A8" s="325" t="s">
        <v>14</v>
      </c>
      <c r="B8" s="326"/>
      <c r="C8" s="327"/>
      <c r="D8" s="328"/>
      <c r="E8" s="329"/>
    </row>
    <row r="9" spans="1:5" ht="15.75" x14ac:dyDescent="0.2">
      <c r="A9" s="325" t="s">
        <v>18</v>
      </c>
      <c r="B9" s="326"/>
      <c r="C9" s="327"/>
      <c r="D9" s="328"/>
      <c r="E9" s="329"/>
    </row>
    <row r="10" spans="1:5" ht="15.75" x14ac:dyDescent="0.2">
      <c r="A10" s="325" t="s">
        <v>25</v>
      </c>
      <c r="B10" s="326"/>
      <c r="C10" s="327"/>
      <c r="D10" s="328"/>
      <c r="E10" s="329"/>
    </row>
    <row r="11" spans="1:5" ht="15.75" x14ac:dyDescent="0.2">
      <c r="A11" s="325" t="s">
        <v>27</v>
      </c>
      <c r="B11" s="326"/>
      <c r="C11" s="327"/>
      <c r="D11" s="328"/>
      <c r="E11" s="329"/>
    </row>
    <row r="12" spans="1:5" ht="15.75" x14ac:dyDescent="0.2">
      <c r="A12" s="325" t="s">
        <v>28</v>
      </c>
      <c r="B12" s="326"/>
      <c r="C12" s="327"/>
      <c r="D12" s="328"/>
      <c r="E12" s="329"/>
    </row>
    <row r="13" spans="1:5" ht="15.75" x14ac:dyDescent="0.2">
      <c r="A13" s="325" t="s">
        <v>29</v>
      </c>
      <c r="B13" s="326"/>
      <c r="C13" s="327"/>
      <c r="D13" s="328"/>
      <c r="E13" s="329"/>
    </row>
    <row r="14" spans="1:5" ht="15.75" x14ac:dyDescent="0.2">
      <c r="A14" s="325" t="s">
        <v>31</v>
      </c>
      <c r="B14" s="326"/>
      <c r="C14" s="327"/>
      <c r="D14" s="328"/>
      <c r="E14" s="329"/>
    </row>
    <row r="15" spans="1:5" ht="15.75" x14ac:dyDescent="0.2">
      <c r="A15" s="325" t="s">
        <v>216</v>
      </c>
      <c r="B15" s="326"/>
      <c r="C15" s="327"/>
      <c r="D15" s="328"/>
      <c r="E15" s="329"/>
    </row>
    <row r="16" spans="1:5" ht="15.75" x14ac:dyDescent="0.2">
      <c r="A16" s="325" t="s">
        <v>217</v>
      </c>
      <c r="B16" s="326"/>
      <c r="C16" s="327"/>
      <c r="D16" s="328"/>
      <c r="E16" s="329"/>
    </row>
    <row r="17" spans="1:5" ht="15.75" x14ac:dyDescent="0.2">
      <c r="A17" s="325" t="s">
        <v>218</v>
      </c>
      <c r="B17" s="326"/>
      <c r="C17" s="327"/>
      <c r="D17" s="328"/>
      <c r="E17" s="329"/>
    </row>
    <row r="18" spans="1:5" ht="15.75" x14ac:dyDescent="0.2">
      <c r="A18" s="325" t="s">
        <v>221</v>
      </c>
      <c r="B18" s="326"/>
      <c r="C18" s="327"/>
      <c r="D18" s="328"/>
      <c r="E18" s="329"/>
    </row>
    <row r="19" spans="1:5" ht="15.75" x14ac:dyDescent="0.2">
      <c r="A19" s="325" t="s">
        <v>224</v>
      </c>
      <c r="B19" s="326"/>
      <c r="C19" s="327"/>
      <c r="D19" s="328"/>
      <c r="E19" s="329"/>
    </row>
    <row r="20" spans="1:5" ht="15.75" x14ac:dyDescent="0.2">
      <c r="A20" s="325" t="s">
        <v>227</v>
      </c>
      <c r="B20" s="326"/>
      <c r="C20" s="327"/>
      <c r="D20" s="328"/>
      <c r="E20" s="329"/>
    </row>
    <row r="21" spans="1:5" ht="16.5" thickBot="1" x14ac:dyDescent="0.25">
      <c r="A21" s="330" t="s">
        <v>230</v>
      </c>
      <c r="B21" s="331"/>
      <c r="C21" s="332"/>
      <c r="D21" s="333"/>
      <c r="E21" s="334"/>
    </row>
    <row r="22" spans="1:5" ht="16.5" thickBot="1" x14ac:dyDescent="0.3">
      <c r="A22" s="559" t="s">
        <v>449</v>
      </c>
      <c r="B22" s="560"/>
      <c r="C22" s="335"/>
      <c r="D22" s="336" t="str">
        <f>IF(SUM(D5:D21)=0,"",SUM(D5:D21))</f>
        <v/>
      </c>
      <c r="E22" s="337" t="str">
        <f>IF(SUM(E5:E21)=0,"",SUM(E5:E21))</f>
        <v/>
      </c>
    </row>
    <row r="23" spans="1:5" ht="15.75" x14ac:dyDescent="0.25">
      <c r="A23" s="316"/>
    </row>
  </sheetData>
  <mergeCells count="2">
    <mergeCell ref="A2:E2"/>
    <mergeCell ref="A22:B2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&amp;R&amp;"Times New Roman CE,Félkövér dőlt"&amp;12 10.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H19" sqref="H19"/>
    </sheetView>
  </sheetViews>
  <sheetFormatPr defaultRowHeight="12.75" x14ac:dyDescent="0.25"/>
  <cols>
    <col min="1" max="1" width="5" style="481" customWidth="1"/>
    <col min="2" max="2" width="43.375" style="465" customWidth="1"/>
    <col min="3" max="3" width="14.375" style="465" customWidth="1"/>
    <col min="4" max="4" width="15" style="465" customWidth="1"/>
    <col min="5" max="256" width="9.125" style="465"/>
    <col min="257" max="257" width="5" style="465" customWidth="1"/>
    <col min="258" max="258" width="43.375" style="465" customWidth="1"/>
    <col min="259" max="259" width="14.375" style="465" customWidth="1"/>
    <col min="260" max="260" width="15" style="465" customWidth="1"/>
    <col min="261" max="512" width="9.125" style="465"/>
    <col min="513" max="513" width="5" style="465" customWidth="1"/>
    <col min="514" max="514" width="43.375" style="465" customWidth="1"/>
    <col min="515" max="515" width="14.375" style="465" customWidth="1"/>
    <col min="516" max="516" width="15" style="465" customWidth="1"/>
    <col min="517" max="768" width="9.125" style="465"/>
    <col min="769" max="769" width="5" style="465" customWidth="1"/>
    <col min="770" max="770" width="43.375" style="465" customWidth="1"/>
    <col min="771" max="771" width="14.375" style="465" customWidth="1"/>
    <col min="772" max="772" width="15" style="465" customWidth="1"/>
    <col min="773" max="1024" width="9.125" style="465"/>
    <col min="1025" max="1025" width="5" style="465" customWidth="1"/>
    <col min="1026" max="1026" width="43.375" style="465" customWidth="1"/>
    <col min="1027" max="1027" width="14.375" style="465" customWidth="1"/>
    <col min="1028" max="1028" width="15" style="465" customWidth="1"/>
    <col min="1029" max="1280" width="9.125" style="465"/>
    <col min="1281" max="1281" width="5" style="465" customWidth="1"/>
    <col min="1282" max="1282" width="43.375" style="465" customWidth="1"/>
    <col min="1283" max="1283" width="14.375" style="465" customWidth="1"/>
    <col min="1284" max="1284" width="15" style="465" customWidth="1"/>
    <col min="1285" max="1536" width="9.125" style="465"/>
    <col min="1537" max="1537" width="5" style="465" customWidth="1"/>
    <col min="1538" max="1538" width="43.375" style="465" customWidth="1"/>
    <col min="1539" max="1539" width="14.375" style="465" customWidth="1"/>
    <col min="1540" max="1540" width="15" style="465" customWidth="1"/>
    <col min="1541" max="1792" width="9.125" style="465"/>
    <col min="1793" max="1793" width="5" style="465" customWidth="1"/>
    <col min="1794" max="1794" width="43.375" style="465" customWidth="1"/>
    <col min="1795" max="1795" width="14.375" style="465" customWidth="1"/>
    <col min="1796" max="1796" width="15" style="465" customWidth="1"/>
    <col min="1797" max="2048" width="9.125" style="465"/>
    <col min="2049" max="2049" width="5" style="465" customWidth="1"/>
    <col min="2050" max="2050" width="43.375" style="465" customWidth="1"/>
    <col min="2051" max="2051" width="14.375" style="465" customWidth="1"/>
    <col min="2052" max="2052" width="15" style="465" customWidth="1"/>
    <col min="2053" max="2304" width="9.125" style="465"/>
    <col min="2305" max="2305" width="5" style="465" customWidth="1"/>
    <col min="2306" max="2306" width="43.375" style="465" customWidth="1"/>
    <col min="2307" max="2307" width="14.375" style="465" customWidth="1"/>
    <col min="2308" max="2308" width="15" style="465" customWidth="1"/>
    <col min="2309" max="2560" width="9.125" style="465"/>
    <col min="2561" max="2561" width="5" style="465" customWidth="1"/>
    <col min="2562" max="2562" width="43.375" style="465" customWidth="1"/>
    <col min="2563" max="2563" width="14.375" style="465" customWidth="1"/>
    <col min="2564" max="2564" width="15" style="465" customWidth="1"/>
    <col min="2565" max="2816" width="9.125" style="465"/>
    <col min="2817" max="2817" width="5" style="465" customWidth="1"/>
    <col min="2818" max="2818" width="43.375" style="465" customWidth="1"/>
    <col min="2819" max="2819" width="14.375" style="465" customWidth="1"/>
    <col min="2820" max="2820" width="15" style="465" customWidth="1"/>
    <col min="2821" max="3072" width="9.125" style="465"/>
    <col min="3073" max="3073" width="5" style="465" customWidth="1"/>
    <col min="3074" max="3074" width="43.375" style="465" customWidth="1"/>
    <col min="3075" max="3075" width="14.375" style="465" customWidth="1"/>
    <col min="3076" max="3076" width="15" style="465" customWidth="1"/>
    <col min="3077" max="3328" width="9.125" style="465"/>
    <col min="3329" max="3329" width="5" style="465" customWidth="1"/>
    <col min="3330" max="3330" width="43.375" style="465" customWidth="1"/>
    <col min="3331" max="3331" width="14.375" style="465" customWidth="1"/>
    <col min="3332" max="3332" width="15" style="465" customWidth="1"/>
    <col min="3333" max="3584" width="9.125" style="465"/>
    <col min="3585" max="3585" width="5" style="465" customWidth="1"/>
    <col min="3586" max="3586" width="43.375" style="465" customWidth="1"/>
    <col min="3587" max="3587" width="14.375" style="465" customWidth="1"/>
    <col min="3588" max="3588" width="15" style="465" customWidth="1"/>
    <col min="3589" max="3840" width="9.125" style="465"/>
    <col min="3841" max="3841" width="5" style="465" customWidth="1"/>
    <col min="3842" max="3842" width="43.375" style="465" customWidth="1"/>
    <col min="3843" max="3843" width="14.375" style="465" customWidth="1"/>
    <col min="3844" max="3844" width="15" style="465" customWidth="1"/>
    <col min="3845" max="4096" width="9.125" style="465"/>
    <col min="4097" max="4097" width="5" style="465" customWidth="1"/>
    <col min="4098" max="4098" width="43.375" style="465" customWidth="1"/>
    <col min="4099" max="4099" width="14.375" style="465" customWidth="1"/>
    <col min="4100" max="4100" width="15" style="465" customWidth="1"/>
    <col min="4101" max="4352" width="9.125" style="465"/>
    <col min="4353" max="4353" width="5" style="465" customWidth="1"/>
    <col min="4354" max="4354" width="43.375" style="465" customWidth="1"/>
    <col min="4355" max="4355" width="14.375" style="465" customWidth="1"/>
    <col min="4356" max="4356" width="15" style="465" customWidth="1"/>
    <col min="4357" max="4608" width="9.125" style="465"/>
    <col min="4609" max="4609" width="5" style="465" customWidth="1"/>
    <col min="4610" max="4610" width="43.375" style="465" customWidth="1"/>
    <col min="4611" max="4611" width="14.375" style="465" customWidth="1"/>
    <col min="4612" max="4612" width="15" style="465" customWidth="1"/>
    <col min="4613" max="4864" width="9.125" style="465"/>
    <col min="4865" max="4865" width="5" style="465" customWidth="1"/>
    <col min="4866" max="4866" width="43.375" style="465" customWidth="1"/>
    <col min="4867" max="4867" width="14.375" style="465" customWidth="1"/>
    <col min="4868" max="4868" width="15" style="465" customWidth="1"/>
    <col min="4869" max="5120" width="9.125" style="465"/>
    <col min="5121" max="5121" width="5" style="465" customWidth="1"/>
    <col min="5122" max="5122" width="43.375" style="465" customWidth="1"/>
    <col min="5123" max="5123" width="14.375" style="465" customWidth="1"/>
    <col min="5124" max="5124" width="15" style="465" customWidth="1"/>
    <col min="5125" max="5376" width="9.125" style="465"/>
    <col min="5377" max="5377" width="5" style="465" customWidth="1"/>
    <col min="5378" max="5378" width="43.375" style="465" customWidth="1"/>
    <col min="5379" max="5379" width="14.375" style="465" customWidth="1"/>
    <col min="5380" max="5380" width="15" style="465" customWidth="1"/>
    <col min="5381" max="5632" width="9.125" style="465"/>
    <col min="5633" max="5633" width="5" style="465" customWidth="1"/>
    <col min="5634" max="5634" width="43.375" style="465" customWidth="1"/>
    <col min="5635" max="5635" width="14.375" style="465" customWidth="1"/>
    <col min="5636" max="5636" width="15" style="465" customWidth="1"/>
    <col min="5637" max="5888" width="9.125" style="465"/>
    <col min="5889" max="5889" width="5" style="465" customWidth="1"/>
    <col min="5890" max="5890" width="43.375" style="465" customWidth="1"/>
    <col min="5891" max="5891" width="14.375" style="465" customWidth="1"/>
    <col min="5892" max="5892" width="15" style="465" customWidth="1"/>
    <col min="5893" max="6144" width="9.125" style="465"/>
    <col min="6145" max="6145" width="5" style="465" customWidth="1"/>
    <col min="6146" max="6146" width="43.375" style="465" customWidth="1"/>
    <col min="6147" max="6147" width="14.375" style="465" customWidth="1"/>
    <col min="6148" max="6148" width="15" style="465" customWidth="1"/>
    <col min="6149" max="6400" width="9.125" style="465"/>
    <col min="6401" max="6401" width="5" style="465" customWidth="1"/>
    <col min="6402" max="6402" width="43.375" style="465" customWidth="1"/>
    <col min="6403" max="6403" width="14.375" style="465" customWidth="1"/>
    <col min="6404" max="6404" width="15" style="465" customWidth="1"/>
    <col min="6405" max="6656" width="9.125" style="465"/>
    <col min="6657" max="6657" width="5" style="465" customWidth="1"/>
    <col min="6658" max="6658" width="43.375" style="465" customWidth="1"/>
    <col min="6659" max="6659" width="14.375" style="465" customWidth="1"/>
    <col min="6660" max="6660" width="15" style="465" customWidth="1"/>
    <col min="6661" max="6912" width="9.125" style="465"/>
    <col min="6913" max="6913" width="5" style="465" customWidth="1"/>
    <col min="6914" max="6914" width="43.375" style="465" customWidth="1"/>
    <col min="6915" max="6915" width="14.375" style="465" customWidth="1"/>
    <col min="6916" max="6916" width="15" style="465" customWidth="1"/>
    <col min="6917" max="7168" width="9.125" style="465"/>
    <col min="7169" max="7169" width="5" style="465" customWidth="1"/>
    <col min="7170" max="7170" width="43.375" style="465" customWidth="1"/>
    <col min="7171" max="7171" width="14.375" style="465" customWidth="1"/>
    <col min="7172" max="7172" width="15" style="465" customWidth="1"/>
    <col min="7173" max="7424" width="9.125" style="465"/>
    <col min="7425" max="7425" width="5" style="465" customWidth="1"/>
    <col min="7426" max="7426" width="43.375" style="465" customWidth="1"/>
    <col min="7427" max="7427" width="14.375" style="465" customWidth="1"/>
    <col min="7428" max="7428" width="15" style="465" customWidth="1"/>
    <col min="7429" max="7680" width="9.125" style="465"/>
    <col min="7681" max="7681" width="5" style="465" customWidth="1"/>
    <col min="7682" max="7682" width="43.375" style="465" customWidth="1"/>
    <col min="7683" max="7683" width="14.375" style="465" customWidth="1"/>
    <col min="7684" max="7684" width="15" style="465" customWidth="1"/>
    <col min="7685" max="7936" width="9.125" style="465"/>
    <col min="7937" max="7937" width="5" style="465" customWidth="1"/>
    <col min="7938" max="7938" width="43.375" style="465" customWidth="1"/>
    <col min="7939" max="7939" width="14.375" style="465" customWidth="1"/>
    <col min="7940" max="7940" width="15" style="465" customWidth="1"/>
    <col min="7941" max="8192" width="9.125" style="465"/>
    <col min="8193" max="8193" width="5" style="465" customWidth="1"/>
    <col min="8194" max="8194" width="43.375" style="465" customWidth="1"/>
    <col min="8195" max="8195" width="14.375" style="465" customWidth="1"/>
    <col min="8196" max="8196" width="15" style="465" customWidth="1"/>
    <col min="8197" max="8448" width="9.125" style="465"/>
    <col min="8449" max="8449" width="5" style="465" customWidth="1"/>
    <col min="8450" max="8450" width="43.375" style="465" customWidth="1"/>
    <col min="8451" max="8451" width="14.375" style="465" customWidth="1"/>
    <col min="8452" max="8452" width="15" style="465" customWidth="1"/>
    <col min="8453" max="8704" width="9.125" style="465"/>
    <col min="8705" max="8705" width="5" style="465" customWidth="1"/>
    <col min="8706" max="8706" width="43.375" style="465" customWidth="1"/>
    <col min="8707" max="8707" width="14.375" style="465" customWidth="1"/>
    <col min="8708" max="8708" width="15" style="465" customWidth="1"/>
    <col min="8709" max="8960" width="9.125" style="465"/>
    <col min="8961" max="8961" width="5" style="465" customWidth="1"/>
    <col min="8962" max="8962" width="43.375" style="465" customWidth="1"/>
    <col min="8963" max="8963" width="14.375" style="465" customWidth="1"/>
    <col min="8964" max="8964" width="15" style="465" customWidth="1"/>
    <col min="8965" max="9216" width="9.125" style="465"/>
    <col min="9217" max="9217" width="5" style="465" customWidth="1"/>
    <col min="9218" max="9218" width="43.375" style="465" customWidth="1"/>
    <col min="9219" max="9219" width="14.375" style="465" customWidth="1"/>
    <col min="9220" max="9220" width="15" style="465" customWidth="1"/>
    <col min="9221" max="9472" width="9.125" style="465"/>
    <col min="9473" max="9473" width="5" style="465" customWidth="1"/>
    <col min="9474" max="9474" width="43.375" style="465" customWidth="1"/>
    <col min="9475" max="9475" width="14.375" style="465" customWidth="1"/>
    <col min="9476" max="9476" width="15" style="465" customWidth="1"/>
    <col min="9477" max="9728" width="9.125" style="465"/>
    <col min="9729" max="9729" width="5" style="465" customWidth="1"/>
    <col min="9730" max="9730" width="43.375" style="465" customWidth="1"/>
    <col min="9731" max="9731" width="14.375" style="465" customWidth="1"/>
    <col min="9732" max="9732" width="15" style="465" customWidth="1"/>
    <col min="9733" max="9984" width="9.125" style="465"/>
    <col min="9985" max="9985" width="5" style="465" customWidth="1"/>
    <col min="9986" max="9986" width="43.375" style="465" customWidth="1"/>
    <col min="9987" max="9987" width="14.375" style="465" customWidth="1"/>
    <col min="9988" max="9988" width="15" style="465" customWidth="1"/>
    <col min="9989" max="10240" width="9.125" style="465"/>
    <col min="10241" max="10241" width="5" style="465" customWidth="1"/>
    <col min="10242" max="10242" width="43.375" style="465" customWidth="1"/>
    <col min="10243" max="10243" width="14.375" style="465" customWidth="1"/>
    <col min="10244" max="10244" width="15" style="465" customWidth="1"/>
    <col min="10245" max="10496" width="9.125" style="465"/>
    <col min="10497" max="10497" width="5" style="465" customWidth="1"/>
    <col min="10498" max="10498" width="43.375" style="465" customWidth="1"/>
    <col min="10499" max="10499" width="14.375" style="465" customWidth="1"/>
    <col min="10500" max="10500" width="15" style="465" customWidth="1"/>
    <col min="10501" max="10752" width="9.125" style="465"/>
    <col min="10753" max="10753" width="5" style="465" customWidth="1"/>
    <col min="10754" max="10754" width="43.375" style="465" customWidth="1"/>
    <col min="10755" max="10755" width="14.375" style="465" customWidth="1"/>
    <col min="10756" max="10756" width="15" style="465" customWidth="1"/>
    <col min="10757" max="11008" width="9.125" style="465"/>
    <col min="11009" max="11009" width="5" style="465" customWidth="1"/>
    <col min="11010" max="11010" width="43.375" style="465" customWidth="1"/>
    <col min="11011" max="11011" width="14.375" style="465" customWidth="1"/>
    <col min="11012" max="11012" width="15" style="465" customWidth="1"/>
    <col min="11013" max="11264" width="9.125" style="465"/>
    <col min="11265" max="11265" width="5" style="465" customWidth="1"/>
    <col min="11266" max="11266" width="43.375" style="465" customWidth="1"/>
    <col min="11267" max="11267" width="14.375" style="465" customWidth="1"/>
    <col min="11268" max="11268" width="15" style="465" customWidth="1"/>
    <col min="11269" max="11520" width="9.125" style="465"/>
    <col min="11521" max="11521" width="5" style="465" customWidth="1"/>
    <col min="11522" max="11522" width="43.375" style="465" customWidth="1"/>
    <col min="11523" max="11523" width="14.375" style="465" customWidth="1"/>
    <col min="11524" max="11524" width="15" style="465" customWidth="1"/>
    <col min="11525" max="11776" width="9.125" style="465"/>
    <col min="11777" max="11777" width="5" style="465" customWidth="1"/>
    <col min="11778" max="11778" width="43.375" style="465" customWidth="1"/>
    <col min="11779" max="11779" width="14.375" style="465" customWidth="1"/>
    <col min="11780" max="11780" width="15" style="465" customWidth="1"/>
    <col min="11781" max="12032" width="9.125" style="465"/>
    <col min="12033" max="12033" width="5" style="465" customWidth="1"/>
    <col min="12034" max="12034" width="43.375" style="465" customWidth="1"/>
    <col min="12035" max="12035" width="14.375" style="465" customWidth="1"/>
    <col min="12036" max="12036" width="15" style="465" customWidth="1"/>
    <col min="12037" max="12288" width="9.125" style="465"/>
    <col min="12289" max="12289" width="5" style="465" customWidth="1"/>
    <col min="12290" max="12290" width="43.375" style="465" customWidth="1"/>
    <col min="12291" max="12291" width="14.375" style="465" customWidth="1"/>
    <col min="12292" max="12292" width="15" style="465" customWidth="1"/>
    <col min="12293" max="12544" width="9.125" style="465"/>
    <col min="12545" max="12545" width="5" style="465" customWidth="1"/>
    <col min="12546" max="12546" width="43.375" style="465" customWidth="1"/>
    <col min="12547" max="12547" width="14.375" style="465" customWidth="1"/>
    <col min="12548" max="12548" width="15" style="465" customWidth="1"/>
    <col min="12549" max="12800" width="9.125" style="465"/>
    <col min="12801" max="12801" width="5" style="465" customWidth="1"/>
    <col min="12802" max="12802" width="43.375" style="465" customWidth="1"/>
    <col min="12803" max="12803" width="14.375" style="465" customWidth="1"/>
    <col min="12804" max="12804" width="15" style="465" customWidth="1"/>
    <col min="12805" max="13056" width="9.125" style="465"/>
    <col min="13057" max="13057" width="5" style="465" customWidth="1"/>
    <col min="13058" max="13058" width="43.375" style="465" customWidth="1"/>
    <col min="13059" max="13059" width="14.375" style="465" customWidth="1"/>
    <col min="13060" max="13060" width="15" style="465" customWidth="1"/>
    <col min="13061" max="13312" width="9.125" style="465"/>
    <col min="13313" max="13313" width="5" style="465" customWidth="1"/>
    <col min="13314" max="13314" width="43.375" style="465" customWidth="1"/>
    <col min="13315" max="13315" width="14.375" style="465" customWidth="1"/>
    <col min="13316" max="13316" width="15" style="465" customWidth="1"/>
    <col min="13317" max="13568" width="9.125" style="465"/>
    <col min="13569" max="13569" width="5" style="465" customWidth="1"/>
    <col min="13570" max="13570" width="43.375" style="465" customWidth="1"/>
    <col min="13571" max="13571" width="14.375" style="465" customWidth="1"/>
    <col min="13572" max="13572" width="15" style="465" customWidth="1"/>
    <col min="13573" max="13824" width="9.125" style="465"/>
    <col min="13825" max="13825" width="5" style="465" customWidth="1"/>
    <col min="13826" max="13826" width="43.375" style="465" customWidth="1"/>
    <col min="13827" max="13827" width="14.375" style="465" customWidth="1"/>
    <col min="13828" max="13828" width="15" style="465" customWidth="1"/>
    <col min="13829" max="14080" width="9.125" style="465"/>
    <col min="14081" max="14081" width="5" style="465" customWidth="1"/>
    <col min="14082" max="14082" width="43.375" style="465" customWidth="1"/>
    <col min="14083" max="14083" width="14.375" style="465" customWidth="1"/>
    <col min="14084" max="14084" width="15" style="465" customWidth="1"/>
    <col min="14085" max="14336" width="9.125" style="465"/>
    <col min="14337" max="14337" width="5" style="465" customWidth="1"/>
    <col min="14338" max="14338" width="43.375" style="465" customWidth="1"/>
    <col min="14339" max="14339" width="14.375" style="465" customWidth="1"/>
    <col min="14340" max="14340" width="15" style="465" customWidth="1"/>
    <col min="14341" max="14592" width="9.125" style="465"/>
    <col min="14593" max="14593" width="5" style="465" customWidth="1"/>
    <col min="14594" max="14594" width="43.375" style="465" customWidth="1"/>
    <col min="14595" max="14595" width="14.375" style="465" customWidth="1"/>
    <col min="14596" max="14596" width="15" style="465" customWidth="1"/>
    <col min="14597" max="14848" width="9.125" style="465"/>
    <col min="14849" max="14849" width="5" style="465" customWidth="1"/>
    <col min="14850" max="14850" width="43.375" style="465" customWidth="1"/>
    <col min="14851" max="14851" width="14.375" style="465" customWidth="1"/>
    <col min="14852" max="14852" width="15" style="465" customWidth="1"/>
    <col min="14853" max="15104" width="9.125" style="465"/>
    <col min="15105" max="15105" width="5" style="465" customWidth="1"/>
    <col min="15106" max="15106" width="43.375" style="465" customWidth="1"/>
    <col min="15107" max="15107" width="14.375" style="465" customWidth="1"/>
    <col min="15108" max="15108" width="15" style="465" customWidth="1"/>
    <col min="15109" max="15360" width="9.125" style="465"/>
    <col min="15361" max="15361" width="5" style="465" customWidth="1"/>
    <col min="15362" max="15362" width="43.375" style="465" customWidth="1"/>
    <col min="15363" max="15363" width="14.375" style="465" customWidth="1"/>
    <col min="15364" max="15364" width="15" style="465" customWidth="1"/>
    <col min="15365" max="15616" width="9.125" style="465"/>
    <col min="15617" max="15617" width="5" style="465" customWidth="1"/>
    <col min="15618" max="15618" width="43.375" style="465" customWidth="1"/>
    <col min="15619" max="15619" width="14.375" style="465" customWidth="1"/>
    <col min="15620" max="15620" width="15" style="465" customWidth="1"/>
    <col min="15621" max="15872" width="9.125" style="465"/>
    <col min="15873" max="15873" width="5" style="465" customWidth="1"/>
    <col min="15874" max="15874" width="43.375" style="465" customWidth="1"/>
    <col min="15875" max="15875" width="14.375" style="465" customWidth="1"/>
    <col min="15876" max="15876" width="15" style="465" customWidth="1"/>
    <col min="15877" max="16128" width="9.125" style="465"/>
    <col min="16129" max="16129" width="5" style="465" customWidth="1"/>
    <col min="16130" max="16130" width="43.375" style="465" customWidth="1"/>
    <col min="16131" max="16131" width="14.375" style="465" customWidth="1"/>
    <col min="16132" max="16132" width="15" style="465" customWidth="1"/>
    <col min="16133" max="16384" width="9.125" style="465"/>
  </cols>
  <sheetData>
    <row r="1" spans="1:4" s="454" customFormat="1" ht="15.75" thickBot="1" x14ac:dyDescent="0.3">
      <c r="A1" s="453"/>
      <c r="D1" s="455" t="str">
        <f>'[2]2. tájékoztató tábla'!J1</f>
        <v>Forintban!</v>
      </c>
    </row>
    <row r="2" spans="1:4" s="289" customFormat="1" ht="48" customHeight="1" thickBot="1" x14ac:dyDescent="0.3">
      <c r="A2" s="456" t="s">
        <v>403</v>
      </c>
      <c r="B2" s="287" t="s">
        <v>77</v>
      </c>
      <c r="C2" s="287" t="s">
        <v>660</v>
      </c>
      <c r="D2" s="457" t="s">
        <v>661</v>
      </c>
    </row>
    <row r="3" spans="1:4" s="289" customFormat="1" ht="14.1" customHeight="1" thickBot="1" x14ac:dyDescent="0.3">
      <c r="A3" s="458">
        <v>1</v>
      </c>
      <c r="B3" s="459">
        <v>2</v>
      </c>
      <c r="C3" s="459">
        <v>3</v>
      </c>
      <c r="D3" s="460">
        <v>4</v>
      </c>
    </row>
    <row r="4" spans="1:4" ht="18" customHeight="1" x14ac:dyDescent="0.25">
      <c r="A4" s="461" t="s">
        <v>1</v>
      </c>
      <c r="B4" s="462" t="s">
        <v>662</v>
      </c>
      <c r="C4" s="463"/>
      <c r="D4" s="464"/>
    </row>
    <row r="5" spans="1:4" ht="18" customHeight="1" x14ac:dyDescent="0.25">
      <c r="A5" s="466" t="s">
        <v>6</v>
      </c>
      <c r="B5" s="467" t="s">
        <v>663</v>
      </c>
      <c r="C5" s="468"/>
      <c r="D5" s="469"/>
    </row>
    <row r="6" spans="1:4" ht="18" customHeight="1" x14ac:dyDescent="0.25">
      <c r="A6" s="466" t="s">
        <v>12</v>
      </c>
      <c r="B6" s="467" t="s">
        <v>664</v>
      </c>
      <c r="C6" s="468"/>
      <c r="D6" s="469"/>
    </row>
    <row r="7" spans="1:4" ht="18" customHeight="1" x14ac:dyDescent="0.25">
      <c r="A7" s="466" t="s">
        <v>14</v>
      </c>
      <c r="B7" s="467" t="s">
        <v>665</v>
      </c>
      <c r="C7" s="468"/>
      <c r="D7" s="469"/>
    </row>
    <row r="8" spans="1:4" ht="18" customHeight="1" x14ac:dyDescent="0.25">
      <c r="A8" s="470" t="s">
        <v>18</v>
      </c>
      <c r="B8" s="467" t="s">
        <v>666</v>
      </c>
      <c r="C8" s="468"/>
      <c r="D8" s="469"/>
    </row>
    <row r="9" spans="1:4" ht="18" customHeight="1" x14ac:dyDescent="0.25">
      <c r="A9" s="466" t="s">
        <v>25</v>
      </c>
      <c r="B9" s="467"/>
      <c r="C9" s="468"/>
      <c r="D9" s="469"/>
    </row>
    <row r="10" spans="1:4" ht="18" customHeight="1" x14ac:dyDescent="0.25">
      <c r="A10" s="470" t="s">
        <v>27</v>
      </c>
      <c r="B10" s="467"/>
      <c r="C10" s="468"/>
      <c r="D10" s="469"/>
    </row>
    <row r="11" spans="1:4" ht="18" customHeight="1" x14ac:dyDescent="0.25">
      <c r="A11" s="466" t="s">
        <v>28</v>
      </c>
      <c r="B11" s="467"/>
      <c r="C11" s="468"/>
      <c r="D11" s="469"/>
    </row>
    <row r="12" spans="1:4" ht="18" customHeight="1" x14ac:dyDescent="0.25">
      <c r="A12" s="470" t="s">
        <v>29</v>
      </c>
      <c r="B12" s="467"/>
      <c r="C12" s="468"/>
      <c r="D12" s="469"/>
    </row>
    <row r="13" spans="1:4" ht="18" customHeight="1" x14ac:dyDescent="0.25">
      <c r="A13" s="466" t="s">
        <v>31</v>
      </c>
      <c r="B13" s="467"/>
      <c r="C13" s="468"/>
      <c r="D13" s="469"/>
    </row>
    <row r="14" spans="1:4" ht="18" customHeight="1" x14ac:dyDescent="0.25">
      <c r="A14" s="470" t="s">
        <v>216</v>
      </c>
      <c r="B14" s="467"/>
      <c r="C14" s="468"/>
      <c r="D14" s="469"/>
    </row>
    <row r="15" spans="1:4" ht="18" customHeight="1" x14ac:dyDescent="0.25">
      <c r="A15" s="466" t="s">
        <v>217</v>
      </c>
      <c r="B15" s="467"/>
      <c r="C15" s="468"/>
      <c r="D15" s="469"/>
    </row>
    <row r="16" spans="1:4" ht="18" customHeight="1" x14ac:dyDescent="0.25">
      <c r="A16" s="470" t="s">
        <v>218</v>
      </c>
      <c r="B16" s="467"/>
      <c r="C16" s="468"/>
      <c r="D16" s="469"/>
    </row>
    <row r="17" spans="1:4" ht="18" customHeight="1" x14ac:dyDescent="0.25">
      <c r="A17" s="466" t="s">
        <v>221</v>
      </c>
      <c r="B17" s="471"/>
      <c r="C17" s="468"/>
      <c r="D17" s="469"/>
    </row>
    <row r="18" spans="1:4" ht="18" customHeight="1" x14ac:dyDescent="0.25">
      <c r="A18" s="470" t="s">
        <v>224</v>
      </c>
      <c r="B18" s="467"/>
      <c r="C18" s="468"/>
      <c r="D18" s="469"/>
    </row>
    <row r="19" spans="1:4" ht="18" customHeight="1" x14ac:dyDescent="0.25">
      <c r="A19" s="466" t="s">
        <v>227</v>
      </c>
      <c r="B19" s="467"/>
      <c r="C19" s="468"/>
      <c r="D19" s="469"/>
    </row>
    <row r="20" spans="1:4" ht="18" customHeight="1" x14ac:dyDescent="0.25">
      <c r="A20" s="470" t="s">
        <v>230</v>
      </c>
      <c r="B20" s="467"/>
      <c r="C20" s="468"/>
      <c r="D20" s="469"/>
    </row>
    <row r="21" spans="1:4" ht="18" customHeight="1" x14ac:dyDescent="0.25">
      <c r="A21" s="466" t="s">
        <v>233</v>
      </c>
      <c r="B21" s="467"/>
      <c r="C21" s="468"/>
      <c r="D21" s="469"/>
    </row>
    <row r="22" spans="1:4" ht="18" customHeight="1" x14ac:dyDescent="0.25">
      <c r="A22" s="470" t="s">
        <v>236</v>
      </c>
      <c r="B22" s="467"/>
      <c r="C22" s="468"/>
      <c r="D22" s="469"/>
    </row>
    <row r="23" spans="1:4" ht="18" customHeight="1" x14ac:dyDescent="0.25">
      <c r="A23" s="466" t="s">
        <v>239</v>
      </c>
      <c r="B23" s="467"/>
      <c r="C23" s="468"/>
      <c r="D23" s="469"/>
    </row>
    <row r="24" spans="1:4" ht="18" customHeight="1" x14ac:dyDescent="0.25">
      <c r="A24" s="470" t="s">
        <v>242</v>
      </c>
      <c r="B24" s="467"/>
      <c r="C24" s="468"/>
      <c r="D24" s="469"/>
    </row>
    <row r="25" spans="1:4" ht="18" customHeight="1" x14ac:dyDescent="0.25">
      <c r="A25" s="466" t="s">
        <v>244</v>
      </c>
      <c r="B25" s="467"/>
      <c r="C25" s="468"/>
      <c r="D25" s="469"/>
    </row>
    <row r="26" spans="1:4" ht="18" customHeight="1" x14ac:dyDescent="0.25">
      <c r="A26" s="470" t="s">
        <v>247</v>
      </c>
      <c r="B26" s="467"/>
      <c r="C26" s="468"/>
      <c r="D26" s="469"/>
    </row>
    <row r="27" spans="1:4" ht="18" customHeight="1" x14ac:dyDescent="0.25">
      <c r="A27" s="466" t="s">
        <v>250</v>
      </c>
      <c r="B27" s="467"/>
      <c r="C27" s="468"/>
      <c r="D27" s="469"/>
    </row>
    <row r="28" spans="1:4" ht="18" customHeight="1" x14ac:dyDescent="0.25">
      <c r="A28" s="470" t="s">
        <v>253</v>
      </c>
      <c r="B28" s="467"/>
      <c r="C28" s="468"/>
      <c r="D28" s="469"/>
    </row>
    <row r="29" spans="1:4" ht="18" customHeight="1" thickBot="1" x14ac:dyDescent="0.3">
      <c r="A29" s="472" t="s">
        <v>282</v>
      </c>
      <c r="B29" s="473"/>
      <c r="C29" s="474"/>
      <c r="D29" s="475"/>
    </row>
    <row r="30" spans="1:4" ht="18" customHeight="1" thickBot="1" x14ac:dyDescent="0.3">
      <c r="A30" s="476" t="s">
        <v>285</v>
      </c>
      <c r="B30" s="477" t="s">
        <v>305</v>
      </c>
      <c r="C30" s="478">
        <f>SUM(C4:C29)</f>
        <v>0</v>
      </c>
      <c r="D30" s="479">
        <f>SUM(D4:D29)</f>
        <v>0</v>
      </c>
    </row>
    <row r="31" spans="1:4" ht="25.5" customHeight="1" x14ac:dyDescent="0.25">
      <c r="A31" s="480"/>
      <c r="B31" s="561"/>
      <c r="C31" s="561"/>
      <c r="D31" s="561"/>
    </row>
  </sheetData>
  <mergeCells count="1">
    <mergeCell ref="B31:D31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CE,Félkövér"&amp;14
&amp;12
A társulás által adott közvetett támogatások
(kedvezmények)
&amp;R&amp;"Times New Roman CE,Félkövér dőlt"&amp;12 11. melléklet
&amp;"Times New Roman CE,Dőlt"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7"/>
  <sheetViews>
    <sheetView tabSelected="1" view="pageBreakPreview" topLeftCell="A54" zoomScale="115" zoomScaleNormal="120" zoomScaleSheetLayoutView="115" workbookViewId="0">
      <selection activeCell="D88" sqref="D88"/>
    </sheetView>
  </sheetViews>
  <sheetFormatPr defaultRowHeight="15.75" x14ac:dyDescent="0.25"/>
  <cols>
    <col min="1" max="1" width="8.125" style="74" customWidth="1"/>
    <col min="2" max="2" width="68.75" style="74" customWidth="1"/>
    <col min="3" max="3" width="11.125" style="75" customWidth="1"/>
    <col min="4" max="4" width="12.375" style="75" bestFit="1" customWidth="1"/>
    <col min="5" max="6" width="11.125" style="75" customWidth="1"/>
    <col min="7" max="7" width="7.75" style="15" customWidth="1"/>
    <col min="8" max="259" width="9.125" style="15"/>
    <col min="260" max="260" width="8.125" style="15" customWidth="1"/>
    <col min="261" max="261" width="78.625" style="15" customWidth="1"/>
    <col min="262" max="262" width="18.625" style="15" customWidth="1"/>
    <col min="263" max="263" width="7.75" style="15" customWidth="1"/>
    <col min="264" max="515" width="9.125" style="15"/>
    <col min="516" max="516" width="8.125" style="15" customWidth="1"/>
    <col min="517" max="517" width="78.625" style="15" customWidth="1"/>
    <col min="518" max="518" width="18.625" style="15" customWidth="1"/>
    <col min="519" max="519" width="7.75" style="15" customWidth="1"/>
    <col min="520" max="771" width="9.125" style="15"/>
    <col min="772" max="772" width="8.125" style="15" customWidth="1"/>
    <col min="773" max="773" width="78.625" style="15" customWidth="1"/>
    <col min="774" max="774" width="18.625" style="15" customWidth="1"/>
    <col min="775" max="775" width="7.75" style="15" customWidth="1"/>
    <col min="776" max="1027" width="9.125" style="15"/>
    <col min="1028" max="1028" width="8.125" style="15" customWidth="1"/>
    <col min="1029" max="1029" width="78.625" style="15" customWidth="1"/>
    <col min="1030" max="1030" width="18.625" style="15" customWidth="1"/>
    <col min="1031" max="1031" width="7.75" style="15" customWidth="1"/>
    <col min="1032" max="1283" width="9.125" style="15"/>
    <col min="1284" max="1284" width="8.125" style="15" customWidth="1"/>
    <col min="1285" max="1285" width="78.625" style="15" customWidth="1"/>
    <col min="1286" max="1286" width="18.625" style="15" customWidth="1"/>
    <col min="1287" max="1287" width="7.75" style="15" customWidth="1"/>
    <col min="1288" max="1539" width="9.125" style="15"/>
    <col min="1540" max="1540" width="8.125" style="15" customWidth="1"/>
    <col min="1541" max="1541" width="78.625" style="15" customWidth="1"/>
    <col min="1542" max="1542" width="18.625" style="15" customWidth="1"/>
    <col min="1543" max="1543" width="7.75" style="15" customWidth="1"/>
    <col min="1544" max="1795" width="9.125" style="15"/>
    <col min="1796" max="1796" width="8.125" style="15" customWidth="1"/>
    <col min="1797" max="1797" width="78.625" style="15" customWidth="1"/>
    <col min="1798" max="1798" width="18.625" style="15" customWidth="1"/>
    <col min="1799" max="1799" width="7.75" style="15" customWidth="1"/>
    <col min="1800" max="2051" width="9.125" style="15"/>
    <col min="2052" max="2052" width="8.125" style="15" customWidth="1"/>
    <col min="2053" max="2053" width="78.625" style="15" customWidth="1"/>
    <col min="2054" max="2054" width="18.625" style="15" customWidth="1"/>
    <col min="2055" max="2055" width="7.75" style="15" customWidth="1"/>
    <col min="2056" max="2307" width="9.125" style="15"/>
    <col min="2308" max="2308" width="8.125" style="15" customWidth="1"/>
    <col min="2309" max="2309" width="78.625" style="15" customWidth="1"/>
    <col min="2310" max="2310" width="18.625" style="15" customWidth="1"/>
    <col min="2311" max="2311" width="7.75" style="15" customWidth="1"/>
    <col min="2312" max="2563" width="9.125" style="15"/>
    <col min="2564" max="2564" width="8.125" style="15" customWidth="1"/>
    <col min="2565" max="2565" width="78.625" style="15" customWidth="1"/>
    <col min="2566" max="2566" width="18.625" style="15" customWidth="1"/>
    <col min="2567" max="2567" width="7.75" style="15" customWidth="1"/>
    <col min="2568" max="2819" width="9.125" style="15"/>
    <col min="2820" max="2820" width="8.125" style="15" customWidth="1"/>
    <col min="2821" max="2821" width="78.625" style="15" customWidth="1"/>
    <col min="2822" max="2822" width="18.625" style="15" customWidth="1"/>
    <col min="2823" max="2823" width="7.75" style="15" customWidth="1"/>
    <col min="2824" max="3075" width="9.125" style="15"/>
    <col min="3076" max="3076" width="8.125" style="15" customWidth="1"/>
    <col min="3077" max="3077" width="78.625" style="15" customWidth="1"/>
    <col min="3078" max="3078" width="18.625" style="15" customWidth="1"/>
    <col min="3079" max="3079" width="7.75" style="15" customWidth="1"/>
    <col min="3080" max="3331" width="9.125" style="15"/>
    <col min="3332" max="3332" width="8.125" style="15" customWidth="1"/>
    <col min="3333" max="3333" width="78.625" style="15" customWidth="1"/>
    <col min="3334" max="3334" width="18.625" style="15" customWidth="1"/>
    <col min="3335" max="3335" width="7.75" style="15" customWidth="1"/>
    <col min="3336" max="3587" width="9.125" style="15"/>
    <col min="3588" max="3588" width="8.125" style="15" customWidth="1"/>
    <col min="3589" max="3589" width="78.625" style="15" customWidth="1"/>
    <col min="3590" max="3590" width="18.625" style="15" customWidth="1"/>
    <col min="3591" max="3591" width="7.75" style="15" customWidth="1"/>
    <col min="3592" max="3843" width="9.125" style="15"/>
    <col min="3844" max="3844" width="8.125" style="15" customWidth="1"/>
    <col min="3845" max="3845" width="78.625" style="15" customWidth="1"/>
    <col min="3846" max="3846" width="18.625" style="15" customWidth="1"/>
    <col min="3847" max="3847" width="7.75" style="15" customWidth="1"/>
    <col min="3848" max="4099" width="9.125" style="15"/>
    <col min="4100" max="4100" width="8.125" style="15" customWidth="1"/>
    <col min="4101" max="4101" width="78.625" style="15" customWidth="1"/>
    <col min="4102" max="4102" width="18.625" style="15" customWidth="1"/>
    <col min="4103" max="4103" width="7.75" style="15" customWidth="1"/>
    <col min="4104" max="4355" width="9.125" style="15"/>
    <col min="4356" max="4356" width="8.125" style="15" customWidth="1"/>
    <col min="4357" max="4357" width="78.625" style="15" customWidth="1"/>
    <col min="4358" max="4358" width="18.625" style="15" customWidth="1"/>
    <col min="4359" max="4359" width="7.75" style="15" customWidth="1"/>
    <col min="4360" max="4611" width="9.125" style="15"/>
    <col min="4612" max="4612" width="8.125" style="15" customWidth="1"/>
    <col min="4613" max="4613" width="78.625" style="15" customWidth="1"/>
    <col min="4614" max="4614" width="18.625" style="15" customWidth="1"/>
    <col min="4615" max="4615" width="7.75" style="15" customWidth="1"/>
    <col min="4616" max="4867" width="9.125" style="15"/>
    <col min="4868" max="4868" width="8.125" style="15" customWidth="1"/>
    <col min="4869" max="4869" width="78.625" style="15" customWidth="1"/>
    <col min="4870" max="4870" width="18.625" style="15" customWidth="1"/>
    <col min="4871" max="4871" width="7.75" style="15" customWidth="1"/>
    <col min="4872" max="5123" width="9.125" style="15"/>
    <col min="5124" max="5124" width="8.125" style="15" customWidth="1"/>
    <col min="5125" max="5125" width="78.625" style="15" customWidth="1"/>
    <col min="5126" max="5126" width="18.625" style="15" customWidth="1"/>
    <col min="5127" max="5127" width="7.75" style="15" customWidth="1"/>
    <col min="5128" max="5379" width="9.125" style="15"/>
    <col min="5380" max="5380" width="8.125" style="15" customWidth="1"/>
    <col min="5381" max="5381" width="78.625" style="15" customWidth="1"/>
    <col min="5382" max="5382" width="18.625" style="15" customWidth="1"/>
    <col min="5383" max="5383" width="7.75" style="15" customWidth="1"/>
    <col min="5384" max="5635" width="9.125" style="15"/>
    <col min="5636" max="5636" width="8.125" style="15" customWidth="1"/>
    <col min="5637" max="5637" width="78.625" style="15" customWidth="1"/>
    <col min="5638" max="5638" width="18.625" style="15" customWidth="1"/>
    <col min="5639" max="5639" width="7.75" style="15" customWidth="1"/>
    <col min="5640" max="5891" width="9.125" style="15"/>
    <col min="5892" max="5892" width="8.125" style="15" customWidth="1"/>
    <col min="5893" max="5893" width="78.625" style="15" customWidth="1"/>
    <col min="5894" max="5894" width="18.625" style="15" customWidth="1"/>
    <col min="5895" max="5895" width="7.75" style="15" customWidth="1"/>
    <col min="5896" max="6147" width="9.125" style="15"/>
    <col min="6148" max="6148" width="8.125" style="15" customWidth="1"/>
    <col min="6149" max="6149" width="78.625" style="15" customWidth="1"/>
    <col min="6150" max="6150" width="18.625" style="15" customWidth="1"/>
    <col min="6151" max="6151" width="7.75" style="15" customWidth="1"/>
    <col min="6152" max="6403" width="9.125" style="15"/>
    <col min="6404" max="6404" width="8.125" style="15" customWidth="1"/>
    <col min="6405" max="6405" width="78.625" style="15" customWidth="1"/>
    <col min="6406" max="6406" width="18.625" style="15" customWidth="1"/>
    <col min="6407" max="6407" width="7.75" style="15" customWidth="1"/>
    <col min="6408" max="6659" width="9.125" style="15"/>
    <col min="6660" max="6660" width="8.125" style="15" customWidth="1"/>
    <col min="6661" max="6661" width="78.625" style="15" customWidth="1"/>
    <col min="6662" max="6662" width="18.625" style="15" customWidth="1"/>
    <col min="6663" max="6663" width="7.75" style="15" customWidth="1"/>
    <col min="6664" max="6915" width="9.125" style="15"/>
    <col min="6916" max="6916" width="8.125" style="15" customWidth="1"/>
    <col min="6917" max="6917" width="78.625" style="15" customWidth="1"/>
    <col min="6918" max="6918" width="18.625" style="15" customWidth="1"/>
    <col min="6919" max="6919" width="7.75" style="15" customWidth="1"/>
    <col min="6920" max="7171" width="9.125" style="15"/>
    <col min="7172" max="7172" width="8.125" style="15" customWidth="1"/>
    <col min="7173" max="7173" width="78.625" style="15" customWidth="1"/>
    <col min="7174" max="7174" width="18.625" style="15" customWidth="1"/>
    <col min="7175" max="7175" width="7.75" style="15" customWidth="1"/>
    <col min="7176" max="7427" width="9.125" style="15"/>
    <col min="7428" max="7428" width="8.125" style="15" customWidth="1"/>
    <col min="7429" max="7429" width="78.625" style="15" customWidth="1"/>
    <col min="7430" max="7430" width="18.625" style="15" customWidth="1"/>
    <col min="7431" max="7431" width="7.75" style="15" customWidth="1"/>
    <col min="7432" max="7683" width="9.125" style="15"/>
    <col min="7684" max="7684" width="8.125" style="15" customWidth="1"/>
    <col min="7685" max="7685" width="78.625" style="15" customWidth="1"/>
    <col min="7686" max="7686" width="18.625" style="15" customWidth="1"/>
    <col min="7687" max="7687" width="7.75" style="15" customWidth="1"/>
    <col min="7688" max="7939" width="9.125" style="15"/>
    <col min="7940" max="7940" width="8.125" style="15" customWidth="1"/>
    <col min="7941" max="7941" width="78.625" style="15" customWidth="1"/>
    <col min="7942" max="7942" width="18.625" style="15" customWidth="1"/>
    <col min="7943" max="7943" width="7.75" style="15" customWidth="1"/>
    <col min="7944" max="8195" width="9.125" style="15"/>
    <col min="8196" max="8196" width="8.125" style="15" customWidth="1"/>
    <col min="8197" max="8197" width="78.625" style="15" customWidth="1"/>
    <col min="8198" max="8198" width="18.625" style="15" customWidth="1"/>
    <col min="8199" max="8199" width="7.75" style="15" customWidth="1"/>
    <col min="8200" max="8451" width="9.125" style="15"/>
    <col min="8452" max="8452" width="8.125" style="15" customWidth="1"/>
    <col min="8453" max="8453" width="78.625" style="15" customWidth="1"/>
    <col min="8454" max="8454" width="18.625" style="15" customWidth="1"/>
    <col min="8455" max="8455" width="7.75" style="15" customWidth="1"/>
    <col min="8456" max="8707" width="9.125" style="15"/>
    <col min="8708" max="8708" width="8.125" style="15" customWidth="1"/>
    <col min="8709" max="8709" width="78.625" style="15" customWidth="1"/>
    <col min="8710" max="8710" width="18.625" style="15" customWidth="1"/>
    <col min="8711" max="8711" width="7.75" style="15" customWidth="1"/>
    <col min="8712" max="8963" width="9.125" style="15"/>
    <col min="8964" max="8964" width="8.125" style="15" customWidth="1"/>
    <col min="8965" max="8965" width="78.625" style="15" customWidth="1"/>
    <col min="8966" max="8966" width="18.625" style="15" customWidth="1"/>
    <col min="8967" max="8967" width="7.75" style="15" customWidth="1"/>
    <col min="8968" max="9219" width="9.125" style="15"/>
    <col min="9220" max="9220" width="8.125" style="15" customWidth="1"/>
    <col min="9221" max="9221" width="78.625" style="15" customWidth="1"/>
    <col min="9222" max="9222" width="18.625" style="15" customWidth="1"/>
    <col min="9223" max="9223" width="7.75" style="15" customWidth="1"/>
    <col min="9224" max="9475" width="9.125" style="15"/>
    <col min="9476" max="9476" width="8.125" style="15" customWidth="1"/>
    <col min="9477" max="9477" width="78.625" style="15" customWidth="1"/>
    <col min="9478" max="9478" width="18.625" style="15" customWidth="1"/>
    <col min="9479" max="9479" width="7.75" style="15" customWidth="1"/>
    <col min="9480" max="9731" width="9.125" style="15"/>
    <col min="9732" max="9732" width="8.125" style="15" customWidth="1"/>
    <col min="9733" max="9733" width="78.625" style="15" customWidth="1"/>
    <col min="9734" max="9734" width="18.625" style="15" customWidth="1"/>
    <col min="9735" max="9735" width="7.75" style="15" customWidth="1"/>
    <col min="9736" max="9987" width="9.125" style="15"/>
    <col min="9988" max="9988" width="8.125" style="15" customWidth="1"/>
    <col min="9989" max="9989" width="78.625" style="15" customWidth="1"/>
    <col min="9990" max="9990" width="18.62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625" style="15" customWidth="1"/>
    <col min="10246" max="10246" width="18.62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625" style="15" customWidth="1"/>
    <col min="10502" max="10502" width="18.62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625" style="15" customWidth="1"/>
    <col min="10758" max="10758" width="18.62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625" style="15" customWidth="1"/>
    <col min="11014" max="11014" width="18.62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625" style="15" customWidth="1"/>
    <col min="11270" max="11270" width="18.62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625" style="15" customWidth="1"/>
    <col min="11526" max="11526" width="18.62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625" style="15" customWidth="1"/>
    <col min="11782" max="11782" width="18.62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625" style="15" customWidth="1"/>
    <col min="12038" max="12038" width="18.62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625" style="15" customWidth="1"/>
    <col min="12294" max="12294" width="18.62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625" style="15" customWidth="1"/>
    <col min="12550" max="12550" width="18.62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625" style="15" customWidth="1"/>
    <col min="12806" max="12806" width="18.62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625" style="15" customWidth="1"/>
    <col min="13062" max="13062" width="18.62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625" style="15" customWidth="1"/>
    <col min="13318" max="13318" width="18.62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625" style="15" customWidth="1"/>
    <col min="13574" max="13574" width="18.62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625" style="15" customWidth="1"/>
    <col min="13830" max="13830" width="18.62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625" style="15" customWidth="1"/>
    <col min="14086" max="14086" width="18.62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625" style="15" customWidth="1"/>
    <col min="14342" max="14342" width="18.62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625" style="15" customWidth="1"/>
    <col min="14598" max="14598" width="18.62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625" style="15" customWidth="1"/>
    <col min="14854" max="14854" width="18.62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625" style="15" customWidth="1"/>
    <col min="15110" max="15110" width="18.62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625" style="15" customWidth="1"/>
    <col min="15366" max="15366" width="18.62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625" style="15" customWidth="1"/>
    <col min="15622" max="15622" width="18.62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625" style="15" customWidth="1"/>
    <col min="15878" max="15878" width="18.62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625" style="15" customWidth="1"/>
    <col min="16134" max="16134" width="18.625" style="15" customWidth="1"/>
    <col min="16135" max="16135" width="7.75" style="15" customWidth="1"/>
    <col min="16136" max="16384" width="9.125" style="15"/>
  </cols>
  <sheetData>
    <row r="1" spans="1:6" ht="15.95" customHeight="1" x14ac:dyDescent="0.25">
      <c r="A1" s="485" t="s">
        <v>74</v>
      </c>
      <c r="B1" s="485"/>
      <c r="C1" s="485"/>
      <c r="D1" s="485"/>
      <c r="E1" s="485"/>
      <c r="F1" s="485"/>
    </row>
    <row r="2" spans="1:6" ht="15.95" customHeight="1" thickBot="1" x14ac:dyDescent="0.3">
      <c r="A2" s="482" t="s">
        <v>75</v>
      </c>
      <c r="B2" s="482"/>
      <c r="C2" s="16"/>
      <c r="D2" s="16"/>
      <c r="E2" s="16"/>
      <c r="F2" s="16" t="s">
        <v>298</v>
      </c>
    </row>
    <row r="3" spans="1:6" ht="38.1" customHeight="1" thickBot="1" x14ac:dyDescent="0.3">
      <c r="A3" s="17" t="s">
        <v>76</v>
      </c>
      <c r="B3" s="18" t="s">
        <v>77</v>
      </c>
      <c r="C3" s="19" t="s">
        <v>295</v>
      </c>
      <c r="D3" s="19" t="s">
        <v>290</v>
      </c>
      <c r="E3" s="19" t="s">
        <v>296</v>
      </c>
      <c r="F3" s="19" t="s">
        <v>297</v>
      </c>
    </row>
    <row r="4" spans="1:6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 x14ac:dyDescent="0.25">
      <c r="A5" s="24" t="s">
        <v>1</v>
      </c>
      <c r="B5" s="25" t="s">
        <v>294</v>
      </c>
      <c r="C5" s="11"/>
      <c r="D5" s="11"/>
      <c r="E5" s="11"/>
      <c r="F5" s="11"/>
    </row>
    <row r="6" spans="1:6" s="26" customFormat="1" ht="12" customHeight="1" thickBot="1" x14ac:dyDescent="0.25">
      <c r="A6" s="24" t="s">
        <v>6</v>
      </c>
      <c r="B6" s="35" t="s">
        <v>78</v>
      </c>
      <c r="C6" s="11">
        <f>+C7+C8+C9+C10+C11</f>
        <v>91557000</v>
      </c>
      <c r="D6" s="11">
        <f t="shared" ref="D6:E6" si="0">+D7+D8+D9+D10+D11</f>
        <v>116179806</v>
      </c>
      <c r="E6" s="11">
        <f t="shared" si="0"/>
        <v>124673545</v>
      </c>
      <c r="F6" s="149">
        <f>E6/D6*100</f>
        <v>107.31085658724547</v>
      </c>
    </row>
    <row r="7" spans="1:6" s="26" customFormat="1" ht="12" customHeight="1" x14ac:dyDescent="0.2">
      <c r="A7" s="27" t="s">
        <v>7</v>
      </c>
      <c r="B7" s="28" t="s">
        <v>8</v>
      </c>
      <c r="C7" s="29"/>
      <c r="D7" s="29"/>
      <c r="E7" s="29">
        <v>0</v>
      </c>
      <c r="F7" s="150"/>
    </row>
    <row r="8" spans="1:6" s="26" customFormat="1" ht="12" customHeight="1" x14ac:dyDescent="0.2">
      <c r="A8" s="30" t="s">
        <v>9</v>
      </c>
      <c r="B8" s="31" t="s">
        <v>79</v>
      </c>
      <c r="C8" s="32"/>
      <c r="D8" s="32"/>
      <c r="E8" s="32">
        <v>0</v>
      </c>
      <c r="F8" s="147"/>
    </row>
    <row r="9" spans="1:6" s="26" customFormat="1" ht="12" customHeight="1" x14ac:dyDescent="0.2">
      <c r="A9" s="30" t="s">
        <v>10</v>
      </c>
      <c r="B9" s="31" t="s">
        <v>80</v>
      </c>
      <c r="C9" s="32"/>
      <c r="D9" s="32"/>
      <c r="E9" s="32">
        <v>0</v>
      </c>
      <c r="F9" s="147"/>
    </row>
    <row r="10" spans="1:6" s="26" customFormat="1" ht="12" customHeight="1" x14ac:dyDescent="0.2">
      <c r="A10" s="30" t="s">
        <v>11</v>
      </c>
      <c r="B10" s="31" t="s">
        <v>81</v>
      </c>
      <c r="C10" s="32"/>
      <c r="D10" s="32"/>
      <c r="E10" s="32">
        <v>0</v>
      </c>
      <c r="F10" s="147"/>
    </row>
    <row r="11" spans="1:6" s="26" customFormat="1" ht="12" customHeight="1" x14ac:dyDescent="0.2">
      <c r="A11" s="30" t="s">
        <v>82</v>
      </c>
      <c r="B11" s="31" t="s">
        <v>83</v>
      </c>
      <c r="C11" s="32">
        <v>91557000</v>
      </c>
      <c r="D11" s="32">
        <v>116179806</v>
      </c>
      <c r="E11" s="32">
        <v>124673545</v>
      </c>
      <c r="F11" s="147">
        <f>E11/D11*100</f>
        <v>107.31085658724547</v>
      </c>
    </row>
    <row r="12" spans="1:6" s="26" customFormat="1" ht="12" customHeight="1" thickBot="1" x14ac:dyDescent="0.25">
      <c r="A12" s="33" t="s">
        <v>84</v>
      </c>
      <c r="B12" s="34" t="s">
        <v>85</v>
      </c>
      <c r="C12" s="36"/>
      <c r="D12" s="36"/>
      <c r="E12" s="36">
        <v>0</v>
      </c>
      <c r="F12" s="148"/>
    </row>
    <row r="13" spans="1:6" s="26" customFormat="1" ht="12" customHeight="1" thickBot="1" x14ac:dyDescent="0.25">
      <c r="A13" s="24" t="s">
        <v>12</v>
      </c>
      <c r="B13" s="25" t="s">
        <v>86</v>
      </c>
      <c r="C13" s="11">
        <f>+C14+C15+C16+C17+C18</f>
        <v>0</v>
      </c>
      <c r="D13" s="11">
        <f>+D14+D15+D16+D17+D18</f>
        <v>0</v>
      </c>
      <c r="E13" s="11">
        <v>0</v>
      </c>
      <c r="F13" s="149"/>
    </row>
    <row r="14" spans="1:6" s="26" customFormat="1" ht="12" customHeight="1" x14ac:dyDescent="0.2">
      <c r="A14" s="27" t="s">
        <v>87</v>
      </c>
      <c r="B14" s="28" t="s">
        <v>88</v>
      </c>
      <c r="C14" s="29"/>
      <c r="D14" s="29"/>
      <c r="E14" s="29">
        <v>0</v>
      </c>
      <c r="F14" s="150"/>
    </row>
    <row r="15" spans="1:6" s="26" customFormat="1" ht="12" customHeight="1" x14ac:dyDescent="0.2">
      <c r="A15" s="30" t="s">
        <v>89</v>
      </c>
      <c r="B15" s="31" t="s">
        <v>90</v>
      </c>
      <c r="C15" s="32"/>
      <c r="D15" s="32"/>
      <c r="E15" s="32">
        <v>0</v>
      </c>
      <c r="F15" s="147"/>
    </row>
    <row r="16" spans="1:6" s="26" customFormat="1" ht="12" customHeight="1" x14ac:dyDescent="0.2">
      <c r="A16" s="30" t="s">
        <v>91</v>
      </c>
      <c r="B16" s="31" t="s">
        <v>92</v>
      </c>
      <c r="C16" s="32"/>
      <c r="D16" s="32"/>
      <c r="E16" s="32">
        <v>0</v>
      </c>
      <c r="F16" s="147"/>
    </row>
    <row r="17" spans="1:6" s="26" customFormat="1" ht="12" customHeight="1" x14ac:dyDescent="0.2">
      <c r="A17" s="30" t="s">
        <v>93</v>
      </c>
      <c r="B17" s="31" t="s">
        <v>94</v>
      </c>
      <c r="C17" s="32"/>
      <c r="D17" s="32"/>
      <c r="E17" s="32">
        <v>0</v>
      </c>
      <c r="F17" s="147"/>
    </row>
    <row r="18" spans="1:6" s="26" customFormat="1" ht="12" customHeight="1" x14ac:dyDescent="0.2">
      <c r="A18" s="30" t="s">
        <v>95</v>
      </c>
      <c r="B18" s="31" t="s">
        <v>96</v>
      </c>
      <c r="C18" s="32"/>
      <c r="D18" s="32"/>
      <c r="E18" s="32">
        <v>0</v>
      </c>
      <c r="F18" s="147"/>
    </row>
    <row r="19" spans="1:6" s="26" customFormat="1" ht="12" customHeight="1" thickBot="1" x14ac:dyDescent="0.25">
      <c r="A19" s="33" t="s">
        <v>97</v>
      </c>
      <c r="B19" s="34" t="s">
        <v>98</v>
      </c>
      <c r="C19" s="36"/>
      <c r="D19" s="36"/>
      <c r="E19" s="36">
        <v>0</v>
      </c>
      <c r="F19" s="148"/>
    </row>
    <row r="20" spans="1:6" s="26" customFormat="1" ht="12" customHeight="1" thickBot="1" x14ac:dyDescent="0.25">
      <c r="A20" s="24" t="s">
        <v>99</v>
      </c>
      <c r="B20" s="25" t="s">
        <v>13</v>
      </c>
      <c r="C20" s="14">
        <f>+C21+C24+C25+C26</f>
        <v>0</v>
      </c>
      <c r="D20" s="14">
        <f>+D21+D24+D25+D26</f>
        <v>0</v>
      </c>
      <c r="E20" s="14">
        <v>0</v>
      </c>
      <c r="F20" s="152"/>
    </row>
    <row r="21" spans="1:6" s="26" customFormat="1" ht="12" hidden="1" customHeight="1" x14ac:dyDescent="0.2">
      <c r="A21" s="27" t="s">
        <v>15</v>
      </c>
      <c r="B21" s="28" t="s">
        <v>100</v>
      </c>
      <c r="C21" s="37">
        <f>+C22+C23</f>
        <v>0</v>
      </c>
      <c r="D21" s="37">
        <f>+D22+D23</f>
        <v>0</v>
      </c>
      <c r="E21" s="37">
        <v>0</v>
      </c>
      <c r="F21" s="156" t="e">
        <f t="shared" ref="F21:F27" si="1">E21/D21*100</f>
        <v>#DIV/0!</v>
      </c>
    </row>
    <row r="22" spans="1:6" s="26" customFormat="1" ht="12" hidden="1" customHeight="1" x14ac:dyDescent="0.2">
      <c r="A22" s="30" t="s">
        <v>101</v>
      </c>
      <c r="B22" s="31" t="s">
        <v>102</v>
      </c>
      <c r="C22" s="32"/>
      <c r="D22" s="32"/>
      <c r="E22" s="32">
        <v>0</v>
      </c>
      <c r="F22" s="147" t="e">
        <f t="shared" si="1"/>
        <v>#DIV/0!</v>
      </c>
    </row>
    <row r="23" spans="1:6" s="26" customFormat="1" ht="12" hidden="1" customHeight="1" x14ac:dyDescent="0.2">
      <c r="A23" s="30" t="s">
        <v>103</v>
      </c>
      <c r="B23" s="31" t="s">
        <v>104</v>
      </c>
      <c r="C23" s="32"/>
      <c r="D23" s="32"/>
      <c r="E23" s="32">
        <v>0</v>
      </c>
      <c r="F23" s="147" t="e">
        <f t="shared" si="1"/>
        <v>#DIV/0!</v>
      </c>
    </row>
    <row r="24" spans="1:6" s="26" customFormat="1" ht="12" hidden="1" customHeight="1" x14ac:dyDescent="0.2">
      <c r="A24" s="30" t="s">
        <v>16</v>
      </c>
      <c r="B24" s="31" t="s">
        <v>105</v>
      </c>
      <c r="C24" s="32"/>
      <c r="D24" s="32"/>
      <c r="E24" s="32">
        <v>0</v>
      </c>
      <c r="F24" s="147" t="e">
        <f t="shared" si="1"/>
        <v>#DIV/0!</v>
      </c>
    </row>
    <row r="25" spans="1:6" s="26" customFormat="1" ht="12" hidden="1" customHeight="1" x14ac:dyDescent="0.2">
      <c r="A25" s="30" t="s">
        <v>17</v>
      </c>
      <c r="B25" s="31" t="s">
        <v>106</v>
      </c>
      <c r="C25" s="32"/>
      <c r="D25" s="32"/>
      <c r="E25" s="32">
        <v>0</v>
      </c>
      <c r="F25" s="147" t="e">
        <f t="shared" si="1"/>
        <v>#DIV/0!</v>
      </c>
    </row>
    <row r="26" spans="1:6" s="26" customFormat="1" ht="12" hidden="1" customHeight="1" thickBot="1" x14ac:dyDescent="0.25">
      <c r="A26" s="33" t="s">
        <v>107</v>
      </c>
      <c r="B26" s="34" t="s">
        <v>108</v>
      </c>
      <c r="C26" s="36"/>
      <c r="D26" s="36"/>
      <c r="E26" s="36">
        <v>0</v>
      </c>
      <c r="F26" s="148" t="e">
        <f t="shared" si="1"/>
        <v>#DIV/0!</v>
      </c>
    </row>
    <row r="27" spans="1:6" s="26" customFormat="1" ht="12" customHeight="1" thickBot="1" x14ac:dyDescent="0.25">
      <c r="A27" s="24" t="s">
        <v>18</v>
      </c>
      <c r="B27" s="25" t="s">
        <v>109</v>
      </c>
      <c r="C27" s="11">
        <f>SUM(C28:C37)</f>
        <v>73358298</v>
      </c>
      <c r="D27" s="11">
        <f t="shared" ref="D27:E27" si="2">SUM(D28:D37)</f>
        <v>73358298</v>
      </c>
      <c r="E27" s="11">
        <f t="shared" si="2"/>
        <v>72969546</v>
      </c>
      <c r="F27" s="149">
        <f t="shared" si="1"/>
        <v>99.470064041016869</v>
      </c>
    </row>
    <row r="28" spans="1:6" s="26" customFormat="1" ht="12" customHeight="1" x14ac:dyDescent="0.2">
      <c r="A28" s="27" t="s">
        <v>19</v>
      </c>
      <c r="B28" s="28" t="s">
        <v>110</v>
      </c>
      <c r="C28" s="29"/>
      <c r="D28" s="29"/>
      <c r="E28" s="29">
        <v>26186</v>
      </c>
      <c r="F28" s="150"/>
    </row>
    <row r="29" spans="1:6" s="26" customFormat="1" ht="12" customHeight="1" x14ac:dyDescent="0.2">
      <c r="A29" s="30" t="s">
        <v>21</v>
      </c>
      <c r="B29" s="31" t="s">
        <v>111</v>
      </c>
      <c r="C29" s="32">
        <v>73358298</v>
      </c>
      <c r="D29" s="32">
        <v>34635298</v>
      </c>
      <c r="E29" s="32">
        <v>34304157</v>
      </c>
      <c r="F29" s="147">
        <f>E29/D29*100</f>
        <v>99.04392045363663</v>
      </c>
    </row>
    <row r="30" spans="1:6" s="26" customFormat="1" ht="12" customHeight="1" x14ac:dyDescent="0.2">
      <c r="A30" s="30" t="s">
        <v>23</v>
      </c>
      <c r="B30" s="31" t="s">
        <v>112</v>
      </c>
      <c r="C30" s="32"/>
      <c r="D30" s="32">
        <v>180000</v>
      </c>
      <c r="E30" s="32">
        <v>79040</v>
      </c>
      <c r="F30" s="147">
        <f>E30/D30*100</f>
        <v>43.911111111111111</v>
      </c>
    </row>
    <row r="31" spans="1:6" s="26" customFormat="1" ht="12" customHeight="1" x14ac:dyDescent="0.2">
      <c r="A31" s="30" t="s">
        <v>113</v>
      </c>
      <c r="B31" s="31" t="s">
        <v>114</v>
      </c>
      <c r="C31" s="32"/>
      <c r="D31" s="32"/>
      <c r="E31" s="32"/>
      <c r="F31" s="147"/>
    </row>
    <row r="32" spans="1:6" s="26" customFormat="1" ht="12" customHeight="1" x14ac:dyDescent="0.2">
      <c r="A32" s="30" t="s">
        <v>115</v>
      </c>
      <c r="B32" s="31" t="s">
        <v>116</v>
      </c>
      <c r="C32" s="32"/>
      <c r="D32" s="32">
        <v>34648000</v>
      </c>
      <c r="E32" s="32">
        <v>34897803</v>
      </c>
      <c r="F32" s="147">
        <f>E32/D32*100</f>
        <v>100.72097379358115</v>
      </c>
    </row>
    <row r="33" spans="1:6" s="26" customFormat="1" ht="12" customHeight="1" x14ac:dyDescent="0.2">
      <c r="A33" s="30" t="s">
        <v>117</v>
      </c>
      <c r="B33" s="31" t="s">
        <v>118</v>
      </c>
      <c r="C33" s="32"/>
      <c r="D33" s="32">
        <v>3412000</v>
      </c>
      <c r="E33" s="32">
        <v>3153068</v>
      </c>
      <c r="F33" s="147">
        <f>E33/D33*100</f>
        <v>92.411137162954276</v>
      </c>
    </row>
    <row r="34" spans="1:6" s="26" customFormat="1" ht="12" customHeight="1" x14ac:dyDescent="0.2">
      <c r="A34" s="30" t="s">
        <v>119</v>
      </c>
      <c r="B34" s="31" t="s">
        <v>120</v>
      </c>
      <c r="C34" s="32"/>
      <c r="D34" s="32"/>
      <c r="E34" s="32"/>
      <c r="F34" s="147"/>
    </row>
    <row r="35" spans="1:6" s="26" customFormat="1" ht="12" customHeight="1" x14ac:dyDescent="0.2">
      <c r="A35" s="30" t="s">
        <v>121</v>
      </c>
      <c r="B35" s="31" t="s">
        <v>122</v>
      </c>
      <c r="C35" s="32"/>
      <c r="D35" s="32"/>
      <c r="E35" s="32">
        <v>17276</v>
      </c>
      <c r="F35" s="147"/>
    </row>
    <row r="36" spans="1:6" s="26" customFormat="1" ht="12" customHeight="1" x14ac:dyDescent="0.2">
      <c r="A36" s="30" t="s">
        <v>123</v>
      </c>
      <c r="B36" s="31" t="s">
        <v>124</v>
      </c>
      <c r="C36" s="38"/>
      <c r="D36" s="38"/>
      <c r="E36" s="38">
        <v>0</v>
      </c>
      <c r="F36" s="147"/>
    </row>
    <row r="37" spans="1:6" s="26" customFormat="1" ht="12" customHeight="1" thickBot="1" x14ac:dyDescent="0.25">
      <c r="A37" s="33" t="s">
        <v>125</v>
      </c>
      <c r="B37" s="34" t="s">
        <v>126</v>
      </c>
      <c r="C37" s="39"/>
      <c r="D37" s="39">
        <v>483000</v>
      </c>
      <c r="E37" s="39">
        <v>492016</v>
      </c>
      <c r="F37" s="147">
        <f t="shared" ref="F37" si="3">E37/D37*100</f>
        <v>101.86666666666666</v>
      </c>
    </row>
    <row r="38" spans="1:6" s="26" customFormat="1" ht="12" customHeight="1" thickBot="1" x14ac:dyDescent="0.25">
      <c r="A38" s="24" t="s">
        <v>25</v>
      </c>
      <c r="B38" s="25" t="s">
        <v>127</v>
      </c>
      <c r="C38" s="11">
        <f>SUM(C39:C43)</f>
        <v>0</v>
      </c>
      <c r="D38" s="11">
        <f>SUM(D39:D43)</f>
        <v>0</v>
      </c>
      <c r="E38" s="11">
        <v>0</v>
      </c>
      <c r="F38" s="149"/>
    </row>
    <row r="39" spans="1:6" s="26" customFormat="1" ht="12" customHeight="1" x14ac:dyDescent="0.2">
      <c r="A39" s="27" t="s">
        <v>45</v>
      </c>
      <c r="B39" s="28" t="s">
        <v>20</v>
      </c>
      <c r="C39" s="40"/>
      <c r="D39" s="40"/>
      <c r="E39" s="40">
        <v>0</v>
      </c>
      <c r="F39" s="159"/>
    </row>
    <row r="40" spans="1:6" s="26" customFormat="1" ht="12" customHeight="1" x14ac:dyDescent="0.2">
      <c r="A40" s="30" t="s">
        <v>47</v>
      </c>
      <c r="B40" s="31" t="s">
        <v>22</v>
      </c>
      <c r="C40" s="38"/>
      <c r="D40" s="38"/>
      <c r="E40" s="38">
        <v>0</v>
      </c>
      <c r="F40" s="157"/>
    </row>
    <row r="41" spans="1:6" s="26" customFormat="1" ht="12" customHeight="1" x14ac:dyDescent="0.2">
      <c r="A41" s="30" t="s">
        <v>49</v>
      </c>
      <c r="B41" s="31" t="s">
        <v>24</v>
      </c>
      <c r="C41" s="38"/>
      <c r="D41" s="38"/>
      <c r="E41" s="38">
        <v>0</v>
      </c>
      <c r="F41" s="157"/>
    </row>
    <row r="42" spans="1:6" s="26" customFormat="1" ht="12" customHeight="1" x14ac:dyDescent="0.2">
      <c r="A42" s="30" t="s">
        <v>51</v>
      </c>
      <c r="B42" s="31" t="s">
        <v>128</v>
      </c>
      <c r="C42" s="38"/>
      <c r="D42" s="38"/>
      <c r="E42" s="38">
        <v>0</v>
      </c>
      <c r="F42" s="157"/>
    </row>
    <row r="43" spans="1:6" s="26" customFormat="1" ht="12" customHeight="1" thickBot="1" x14ac:dyDescent="0.25">
      <c r="A43" s="33" t="s">
        <v>129</v>
      </c>
      <c r="B43" s="34" t="s">
        <v>130</v>
      </c>
      <c r="C43" s="39"/>
      <c r="D43" s="39"/>
      <c r="E43" s="39">
        <v>0</v>
      </c>
      <c r="F43" s="158"/>
    </row>
    <row r="44" spans="1:6" s="26" customFormat="1" ht="12" customHeight="1" thickBot="1" x14ac:dyDescent="0.25">
      <c r="A44" s="24" t="s">
        <v>131</v>
      </c>
      <c r="B44" s="25" t="s">
        <v>132</v>
      </c>
      <c r="C44" s="11">
        <f>SUM(C45:C47)</f>
        <v>0</v>
      </c>
      <c r="D44" s="11">
        <f>SUM(D45:D47)</f>
        <v>0</v>
      </c>
      <c r="E44" s="11">
        <v>0</v>
      </c>
      <c r="F44" s="149"/>
    </row>
    <row r="45" spans="1:6" s="26" customFormat="1" ht="12" customHeight="1" x14ac:dyDescent="0.2">
      <c r="A45" s="27" t="s">
        <v>54</v>
      </c>
      <c r="B45" s="28" t="s">
        <v>133</v>
      </c>
      <c r="C45" s="29"/>
      <c r="D45" s="29"/>
      <c r="E45" s="29">
        <v>0</v>
      </c>
      <c r="F45" s="150"/>
    </row>
    <row r="46" spans="1:6" s="26" customFormat="1" ht="12" customHeight="1" x14ac:dyDescent="0.2">
      <c r="A46" s="30" t="s">
        <v>56</v>
      </c>
      <c r="B46" s="31" t="s">
        <v>207</v>
      </c>
      <c r="C46" s="32"/>
      <c r="D46" s="32"/>
      <c r="E46" s="32">
        <v>0</v>
      </c>
      <c r="F46" s="147"/>
    </row>
    <row r="47" spans="1:6" s="26" customFormat="1" ht="12" customHeight="1" x14ac:dyDescent="0.2">
      <c r="A47" s="30" t="s">
        <v>58</v>
      </c>
      <c r="B47" s="31" t="s">
        <v>135</v>
      </c>
      <c r="C47" s="32"/>
      <c r="D47" s="32"/>
      <c r="E47" s="32">
        <v>0</v>
      </c>
      <c r="F47" s="147"/>
    </row>
    <row r="48" spans="1:6" s="26" customFormat="1" ht="12" customHeight="1" thickBot="1" x14ac:dyDescent="0.25">
      <c r="A48" s="33" t="s">
        <v>60</v>
      </c>
      <c r="B48" s="34" t="s">
        <v>136</v>
      </c>
      <c r="C48" s="36"/>
      <c r="D48" s="36"/>
      <c r="E48" s="36">
        <v>0</v>
      </c>
      <c r="F48" s="148"/>
    </row>
    <row r="49" spans="1:6" s="26" customFormat="1" ht="12" customHeight="1" thickBot="1" x14ac:dyDescent="0.25">
      <c r="A49" s="24" t="s">
        <v>28</v>
      </c>
      <c r="B49" s="35" t="s">
        <v>137</v>
      </c>
      <c r="C49" s="11">
        <f>SUM(C50:C52)</f>
        <v>0</v>
      </c>
      <c r="D49" s="11">
        <f>SUM(D50:D52)</f>
        <v>0</v>
      </c>
      <c r="E49" s="11">
        <v>0</v>
      </c>
      <c r="F49" s="149"/>
    </row>
    <row r="50" spans="1:6" s="26" customFormat="1" ht="12" customHeight="1" x14ac:dyDescent="0.2">
      <c r="A50" s="27" t="s">
        <v>63</v>
      </c>
      <c r="B50" s="28" t="s">
        <v>138</v>
      </c>
      <c r="C50" s="38"/>
      <c r="D50" s="38"/>
      <c r="E50" s="38">
        <v>0</v>
      </c>
      <c r="F50" s="157"/>
    </row>
    <row r="51" spans="1:6" s="26" customFormat="1" ht="12" customHeight="1" x14ac:dyDescent="0.2">
      <c r="A51" s="30" t="s">
        <v>65</v>
      </c>
      <c r="B51" s="31" t="s">
        <v>139</v>
      </c>
      <c r="C51" s="38"/>
      <c r="D51" s="38"/>
      <c r="E51" s="38">
        <v>0</v>
      </c>
      <c r="F51" s="157"/>
    </row>
    <row r="52" spans="1:6" s="26" customFormat="1" ht="12" customHeight="1" x14ac:dyDescent="0.2">
      <c r="A52" s="30" t="s">
        <v>67</v>
      </c>
      <c r="B52" s="31" t="s">
        <v>140</v>
      </c>
      <c r="C52" s="38"/>
      <c r="D52" s="38"/>
      <c r="E52" s="38">
        <v>0</v>
      </c>
      <c r="F52" s="157"/>
    </row>
    <row r="53" spans="1:6" s="26" customFormat="1" ht="12" customHeight="1" thickBot="1" x14ac:dyDescent="0.25">
      <c r="A53" s="33" t="s">
        <v>69</v>
      </c>
      <c r="B53" s="34" t="s">
        <v>141</v>
      </c>
      <c r="C53" s="38"/>
      <c r="D53" s="38"/>
      <c r="E53" s="38">
        <v>0</v>
      </c>
      <c r="F53" s="157"/>
    </row>
    <row r="54" spans="1:6" s="26" customFormat="1" ht="12" customHeight="1" thickBot="1" x14ac:dyDescent="0.25">
      <c r="A54" s="24" t="s">
        <v>29</v>
      </c>
      <c r="B54" s="25" t="s">
        <v>142</v>
      </c>
      <c r="C54" s="14">
        <f>+C5+C6+C13+C20+C27+C38+C44+C49</f>
        <v>164915298</v>
      </c>
      <c r="D54" s="14">
        <f t="shared" ref="D54:E54" si="4">+D5+D6+D13+D20+D27+D38+D44+D49</f>
        <v>189538104</v>
      </c>
      <c r="E54" s="14">
        <f t="shared" si="4"/>
        <v>197643091</v>
      </c>
      <c r="F54" s="152">
        <f>E54/D54*100</f>
        <v>104.27617815571269</v>
      </c>
    </row>
    <row r="55" spans="1:6" s="26" customFormat="1" ht="12" customHeight="1" thickBot="1" x14ac:dyDescent="0.25">
      <c r="A55" s="41" t="s">
        <v>143</v>
      </c>
      <c r="B55" s="35" t="s">
        <v>144</v>
      </c>
      <c r="C55" s="11">
        <f>SUM(C56:C58)</f>
        <v>0</v>
      </c>
      <c r="D55" s="11">
        <f>SUM(D56:D58)</f>
        <v>0</v>
      </c>
      <c r="E55" s="11">
        <v>0</v>
      </c>
      <c r="F55" s="149"/>
    </row>
    <row r="56" spans="1:6" s="26" customFormat="1" ht="12" customHeight="1" x14ac:dyDescent="0.2">
      <c r="A56" s="27" t="s">
        <v>145</v>
      </c>
      <c r="B56" s="28" t="s">
        <v>146</v>
      </c>
      <c r="C56" s="38"/>
      <c r="D56" s="38"/>
      <c r="E56" s="38">
        <v>0</v>
      </c>
      <c r="F56" s="157"/>
    </row>
    <row r="57" spans="1:6" s="26" customFormat="1" ht="12" customHeight="1" x14ac:dyDescent="0.2">
      <c r="A57" s="30" t="s">
        <v>147</v>
      </c>
      <c r="B57" s="31" t="s">
        <v>148</v>
      </c>
      <c r="C57" s="38"/>
      <c r="D57" s="38"/>
      <c r="E57" s="38">
        <v>0</v>
      </c>
      <c r="F57" s="157"/>
    </row>
    <row r="58" spans="1:6" s="26" customFormat="1" ht="12" customHeight="1" thickBot="1" x14ac:dyDescent="0.25">
      <c r="A58" s="33" t="s">
        <v>149</v>
      </c>
      <c r="B58" s="42" t="s">
        <v>150</v>
      </c>
      <c r="C58" s="38"/>
      <c r="D58" s="38"/>
      <c r="E58" s="38">
        <v>0</v>
      </c>
      <c r="F58" s="157"/>
    </row>
    <row r="59" spans="1:6" s="26" customFormat="1" ht="12" customHeight="1" thickBot="1" x14ac:dyDescent="0.25">
      <c r="A59" s="41" t="s">
        <v>151</v>
      </c>
      <c r="B59" s="35" t="s">
        <v>152</v>
      </c>
      <c r="C59" s="11">
        <f>SUM(C60:C63)</f>
        <v>0</v>
      </c>
      <c r="D59" s="11">
        <f>SUM(D60:D63)</f>
        <v>0</v>
      </c>
      <c r="E59" s="11">
        <v>0</v>
      </c>
      <c r="F59" s="149"/>
    </row>
    <row r="60" spans="1:6" s="26" customFormat="1" ht="12" customHeight="1" x14ac:dyDescent="0.2">
      <c r="A60" s="27" t="s">
        <v>153</v>
      </c>
      <c r="B60" s="28" t="s">
        <v>154</v>
      </c>
      <c r="C60" s="38"/>
      <c r="D60" s="38"/>
      <c r="E60" s="38">
        <v>0</v>
      </c>
      <c r="F60" s="157"/>
    </row>
    <row r="61" spans="1:6" s="26" customFormat="1" ht="12" customHeight="1" x14ac:dyDescent="0.2">
      <c r="A61" s="30" t="s">
        <v>155</v>
      </c>
      <c r="B61" s="31" t="s">
        <v>156</v>
      </c>
      <c r="C61" s="38"/>
      <c r="D61" s="38"/>
      <c r="E61" s="38">
        <v>0</v>
      </c>
      <c r="F61" s="157"/>
    </row>
    <row r="62" spans="1:6" s="26" customFormat="1" ht="12" customHeight="1" x14ac:dyDescent="0.2">
      <c r="A62" s="30" t="s">
        <v>157</v>
      </c>
      <c r="B62" s="31" t="s">
        <v>158</v>
      </c>
      <c r="C62" s="38"/>
      <c r="D62" s="38"/>
      <c r="E62" s="38">
        <v>0</v>
      </c>
      <c r="F62" s="157"/>
    </row>
    <row r="63" spans="1:6" s="26" customFormat="1" ht="12" customHeight="1" thickBot="1" x14ac:dyDescent="0.25">
      <c r="A63" s="33" t="s">
        <v>159</v>
      </c>
      <c r="B63" s="34" t="s">
        <v>160</v>
      </c>
      <c r="C63" s="38"/>
      <c r="D63" s="38"/>
      <c r="E63" s="38">
        <v>0</v>
      </c>
      <c r="F63" s="157"/>
    </row>
    <row r="64" spans="1:6" s="26" customFormat="1" ht="12" customHeight="1" thickBot="1" x14ac:dyDescent="0.25">
      <c r="A64" s="41" t="s">
        <v>161</v>
      </c>
      <c r="B64" s="35" t="s">
        <v>162</v>
      </c>
      <c r="C64" s="11">
        <f>SUM(C65:C66)</f>
        <v>7497702</v>
      </c>
      <c r="D64" s="11">
        <f t="shared" ref="D64:E64" si="5">SUM(D65:D66)</f>
        <v>7496588</v>
      </c>
      <c r="E64" s="11">
        <f t="shared" si="5"/>
        <v>7496588</v>
      </c>
      <c r="F64" s="149">
        <f>E64/D64*100</f>
        <v>100</v>
      </c>
    </row>
    <row r="65" spans="1:6" s="26" customFormat="1" ht="12" customHeight="1" x14ac:dyDescent="0.2">
      <c r="A65" s="27" t="s">
        <v>163</v>
      </c>
      <c r="B65" s="28" t="s">
        <v>164</v>
      </c>
      <c r="C65" s="38">
        <v>7497702</v>
      </c>
      <c r="D65" s="38">
        <v>7496588</v>
      </c>
      <c r="E65" s="38">
        <v>7496588</v>
      </c>
      <c r="F65" s="157">
        <f>E65/D65*100</f>
        <v>100</v>
      </c>
    </row>
    <row r="66" spans="1:6" s="26" customFormat="1" ht="12" customHeight="1" thickBot="1" x14ac:dyDescent="0.25">
      <c r="A66" s="33" t="s">
        <v>165</v>
      </c>
      <c r="B66" s="34" t="s">
        <v>166</v>
      </c>
      <c r="C66" s="38"/>
      <c r="D66" s="38"/>
      <c r="E66" s="38">
        <v>0</v>
      </c>
      <c r="F66" s="157"/>
    </row>
    <row r="67" spans="1:6" s="26" customFormat="1" ht="12" customHeight="1" thickBot="1" x14ac:dyDescent="0.25">
      <c r="A67" s="41" t="s">
        <v>167</v>
      </c>
      <c r="B67" s="35" t="s">
        <v>168</v>
      </c>
      <c r="C67" s="11">
        <f>SUM(C68:C70)</f>
        <v>0</v>
      </c>
      <c r="D67" s="11">
        <f>SUM(D68:D70)</f>
        <v>0</v>
      </c>
      <c r="E67" s="11">
        <v>0</v>
      </c>
      <c r="F67" s="149"/>
    </row>
    <row r="68" spans="1:6" s="26" customFormat="1" ht="12" customHeight="1" x14ac:dyDescent="0.2">
      <c r="A68" s="27" t="s">
        <v>169</v>
      </c>
      <c r="B68" s="28" t="s">
        <v>170</v>
      </c>
      <c r="C68" s="38"/>
      <c r="D68" s="38"/>
      <c r="E68" s="38">
        <v>0</v>
      </c>
      <c r="F68" s="157"/>
    </row>
    <row r="69" spans="1:6" s="26" customFormat="1" ht="12" customHeight="1" x14ac:dyDescent="0.2">
      <c r="A69" s="30" t="s">
        <v>171</v>
      </c>
      <c r="B69" s="31" t="s">
        <v>172</v>
      </c>
      <c r="C69" s="38"/>
      <c r="D69" s="38"/>
      <c r="E69" s="38">
        <v>0</v>
      </c>
      <c r="F69" s="157"/>
    </row>
    <row r="70" spans="1:6" s="26" customFormat="1" ht="12" customHeight="1" thickBot="1" x14ac:dyDescent="0.25">
      <c r="A70" s="33" t="s">
        <v>173</v>
      </c>
      <c r="B70" s="34" t="s">
        <v>174</v>
      </c>
      <c r="C70" s="38"/>
      <c r="D70" s="38"/>
      <c r="E70" s="38">
        <v>0</v>
      </c>
      <c r="F70" s="157"/>
    </row>
    <row r="71" spans="1:6" s="26" customFormat="1" ht="12" customHeight="1" thickBot="1" x14ac:dyDescent="0.25">
      <c r="A71" s="41" t="s">
        <v>175</v>
      </c>
      <c r="B71" s="35" t="s">
        <v>176</v>
      </c>
      <c r="C71" s="11">
        <f>SUM(C72:C75)</f>
        <v>0</v>
      </c>
      <c r="D71" s="11">
        <f>SUM(D72:D75)</f>
        <v>0</v>
      </c>
      <c r="E71" s="11">
        <v>0</v>
      </c>
      <c r="F71" s="149"/>
    </row>
    <row r="72" spans="1:6" s="26" customFormat="1" ht="12" customHeight="1" x14ac:dyDescent="0.2">
      <c r="A72" s="43" t="s">
        <v>177</v>
      </c>
      <c r="B72" s="28" t="s">
        <v>178</v>
      </c>
      <c r="C72" s="38"/>
      <c r="D72" s="38"/>
      <c r="E72" s="38">
        <v>0</v>
      </c>
      <c r="F72" s="157"/>
    </row>
    <row r="73" spans="1:6" s="26" customFormat="1" ht="12" customHeight="1" x14ac:dyDescent="0.2">
      <c r="A73" s="44" t="s">
        <v>179</v>
      </c>
      <c r="B73" s="31" t="s">
        <v>180</v>
      </c>
      <c r="C73" s="38"/>
      <c r="D73" s="38"/>
      <c r="E73" s="38">
        <v>0</v>
      </c>
      <c r="F73" s="157"/>
    </row>
    <row r="74" spans="1:6" s="26" customFormat="1" ht="12" customHeight="1" x14ac:dyDescent="0.2">
      <c r="A74" s="44" t="s">
        <v>181</v>
      </c>
      <c r="B74" s="31" t="s">
        <v>182</v>
      </c>
      <c r="C74" s="38"/>
      <c r="D74" s="38"/>
      <c r="E74" s="38">
        <v>0</v>
      </c>
      <c r="F74" s="157"/>
    </row>
    <row r="75" spans="1:6" s="26" customFormat="1" ht="12" customHeight="1" thickBot="1" x14ac:dyDescent="0.25">
      <c r="A75" s="45" t="s">
        <v>183</v>
      </c>
      <c r="B75" s="34" t="s">
        <v>184</v>
      </c>
      <c r="C75" s="38"/>
      <c r="D75" s="38"/>
      <c r="E75" s="38">
        <v>0</v>
      </c>
      <c r="F75" s="157"/>
    </row>
    <row r="76" spans="1:6" s="26" customFormat="1" ht="13.5" customHeight="1" thickBot="1" x14ac:dyDescent="0.25">
      <c r="A76" s="41" t="s">
        <v>185</v>
      </c>
      <c r="B76" s="35" t="s">
        <v>186</v>
      </c>
      <c r="C76" s="46"/>
      <c r="D76" s="46"/>
      <c r="E76" s="46">
        <v>0</v>
      </c>
      <c r="F76" s="160"/>
    </row>
    <row r="77" spans="1:6" s="26" customFormat="1" ht="15.75" customHeight="1" thickBot="1" x14ac:dyDescent="0.25">
      <c r="A77" s="41" t="s">
        <v>187</v>
      </c>
      <c r="B77" s="47" t="s">
        <v>188</v>
      </c>
      <c r="C77" s="14">
        <f>+C55+C59+C64+C67+C71+C76</f>
        <v>7497702</v>
      </c>
      <c r="D77" s="14">
        <f t="shared" ref="D77:E77" si="6">+D55+D59+D64+D67+D71+D76</f>
        <v>7496588</v>
      </c>
      <c r="E77" s="14">
        <f t="shared" si="6"/>
        <v>7496588</v>
      </c>
      <c r="F77" s="152">
        <f>E77/D77*100</f>
        <v>100</v>
      </c>
    </row>
    <row r="78" spans="1:6" s="26" customFormat="1" ht="16.5" customHeight="1" thickBot="1" x14ac:dyDescent="0.25">
      <c r="A78" s="48" t="s">
        <v>189</v>
      </c>
      <c r="B78" s="49" t="s">
        <v>190</v>
      </c>
      <c r="C78" s="14">
        <f>+C54+C77</f>
        <v>172413000</v>
      </c>
      <c r="D78" s="14">
        <f t="shared" ref="D78:E78" si="7">+D54+D77</f>
        <v>197034692</v>
      </c>
      <c r="E78" s="14">
        <f t="shared" si="7"/>
        <v>205139679</v>
      </c>
      <c r="F78" s="152">
        <f>E78/D78*100</f>
        <v>104.11348220850367</v>
      </c>
    </row>
    <row r="79" spans="1:6" s="26" customFormat="1" x14ac:dyDescent="0.2">
      <c r="A79" s="77"/>
      <c r="B79" s="78"/>
      <c r="C79" s="79"/>
      <c r="D79" s="79"/>
      <c r="E79" s="79">
        <v>0</v>
      </c>
      <c r="F79" s="79"/>
    </row>
    <row r="80" spans="1:6" ht="16.5" customHeight="1" x14ac:dyDescent="0.25">
      <c r="A80" s="485" t="s">
        <v>191</v>
      </c>
      <c r="B80" s="485"/>
      <c r="C80" s="485"/>
      <c r="D80" s="485"/>
      <c r="E80" s="485"/>
      <c r="F80" s="485"/>
    </row>
    <row r="81" spans="1:6" s="53" customFormat="1" ht="16.5" customHeight="1" thickBot="1" x14ac:dyDescent="0.3">
      <c r="A81" s="483" t="s">
        <v>192</v>
      </c>
      <c r="B81" s="483"/>
      <c r="C81" s="52"/>
      <c r="D81" s="52"/>
      <c r="E81" s="52"/>
      <c r="F81" s="16" t="s">
        <v>298</v>
      </c>
    </row>
    <row r="82" spans="1:6" ht="38.1" customHeight="1" thickBot="1" x14ac:dyDescent="0.3">
      <c r="A82" s="17" t="s">
        <v>76</v>
      </c>
      <c r="B82" s="18" t="s">
        <v>193</v>
      </c>
      <c r="C82" s="19" t="s">
        <v>295</v>
      </c>
      <c r="D82" s="19" t="s">
        <v>290</v>
      </c>
      <c r="E82" s="19" t="s">
        <v>296</v>
      </c>
      <c r="F82" s="19" t="s">
        <v>297</v>
      </c>
    </row>
    <row r="83" spans="1:6" s="23" customFormat="1" ht="12" customHeight="1" thickBot="1" x14ac:dyDescent="0.25">
      <c r="A83" s="10">
        <v>1</v>
      </c>
      <c r="B83" s="54">
        <v>2</v>
      </c>
      <c r="C83" s="55">
        <v>3</v>
      </c>
      <c r="D83" s="55">
        <v>3</v>
      </c>
      <c r="E83" s="55">
        <v>-3</v>
      </c>
      <c r="F83" s="55">
        <v>3</v>
      </c>
    </row>
    <row r="84" spans="1:6" ht="12" customHeight="1" thickBot="1" x14ac:dyDescent="0.3">
      <c r="A84" s="56" t="s">
        <v>1</v>
      </c>
      <c r="B84" s="57" t="s">
        <v>194</v>
      </c>
      <c r="C84" s="58">
        <f>SUM(C85:C89)</f>
        <v>168560000</v>
      </c>
      <c r="D84" s="58">
        <f t="shared" ref="D84:E84" si="8">SUM(D85:D89)</f>
        <v>192495806</v>
      </c>
      <c r="E84" s="58">
        <f t="shared" si="8"/>
        <v>186849363</v>
      </c>
      <c r="F84" s="145">
        <f>E84/D84*100</f>
        <v>97.06671894971052</v>
      </c>
    </row>
    <row r="85" spans="1:6" ht="12" customHeight="1" x14ac:dyDescent="0.25">
      <c r="A85" s="59" t="s">
        <v>2</v>
      </c>
      <c r="B85" s="60" t="s">
        <v>33</v>
      </c>
      <c r="C85" s="61">
        <v>90012000</v>
      </c>
      <c r="D85" s="61">
        <v>107136484</v>
      </c>
      <c r="E85" s="61">
        <v>104080429</v>
      </c>
      <c r="F85" s="146">
        <f>E85/D85*100</f>
        <v>97.147512326426551</v>
      </c>
    </row>
    <row r="86" spans="1:6" ht="12" customHeight="1" x14ac:dyDescent="0.25">
      <c r="A86" s="30" t="s">
        <v>3</v>
      </c>
      <c r="B86" s="2" t="s">
        <v>34</v>
      </c>
      <c r="C86" s="32">
        <v>26829000</v>
      </c>
      <c r="D86" s="32">
        <v>31446492</v>
      </c>
      <c r="E86" s="32">
        <v>31191815</v>
      </c>
      <c r="F86" s="147">
        <f>E86/D86*100</f>
        <v>99.190125881131678</v>
      </c>
    </row>
    <row r="87" spans="1:6" ht="12" customHeight="1" x14ac:dyDescent="0.25">
      <c r="A87" s="30" t="s">
        <v>4</v>
      </c>
      <c r="B87" s="2" t="s">
        <v>35</v>
      </c>
      <c r="C87" s="36">
        <v>43167000</v>
      </c>
      <c r="D87" s="36">
        <v>42128000</v>
      </c>
      <c r="E87" s="36">
        <v>40115780</v>
      </c>
      <c r="F87" s="148">
        <f>E87/D87*100</f>
        <v>95.223556779339162</v>
      </c>
    </row>
    <row r="88" spans="1:6" ht="12" customHeight="1" x14ac:dyDescent="0.25">
      <c r="A88" s="30" t="s">
        <v>5</v>
      </c>
      <c r="B88" s="62" t="s">
        <v>36</v>
      </c>
      <c r="C88" s="36"/>
      <c r="D88" s="36"/>
      <c r="E88" s="36"/>
      <c r="F88" s="148"/>
    </row>
    <row r="89" spans="1:6" ht="12" customHeight="1" thickBot="1" x14ac:dyDescent="0.3">
      <c r="A89" s="30" t="s">
        <v>195</v>
      </c>
      <c r="B89" s="63" t="s">
        <v>37</v>
      </c>
      <c r="C89" s="36">
        <v>8552000</v>
      </c>
      <c r="D89" s="36">
        <v>11784830</v>
      </c>
      <c r="E89" s="36">
        <v>11461339</v>
      </c>
      <c r="F89" s="148">
        <f>E89/D89*100</f>
        <v>97.25502192225089</v>
      </c>
    </row>
    <row r="90" spans="1:6" ht="12" customHeight="1" thickBot="1" x14ac:dyDescent="0.3">
      <c r="A90" s="24" t="s">
        <v>6</v>
      </c>
      <c r="B90" s="65" t="s">
        <v>196</v>
      </c>
      <c r="C90" s="11">
        <f>+C91+C93+C95</f>
        <v>150000</v>
      </c>
      <c r="D90" s="11">
        <f t="shared" ref="D90:E90" si="9">+D91+D93+D95</f>
        <v>1137000</v>
      </c>
      <c r="E90" s="11">
        <f t="shared" si="9"/>
        <v>968872</v>
      </c>
      <c r="F90" s="149">
        <f>E90/D90*100</f>
        <v>85.213016710642037</v>
      </c>
    </row>
    <row r="91" spans="1:6" ht="12" customHeight="1" x14ac:dyDescent="0.25">
      <c r="A91" s="27" t="s">
        <v>7</v>
      </c>
      <c r="B91" s="2" t="s">
        <v>38</v>
      </c>
      <c r="C91" s="29">
        <v>150000</v>
      </c>
      <c r="D91" s="29">
        <v>1137000</v>
      </c>
      <c r="E91" s="29">
        <v>968872</v>
      </c>
      <c r="F91" s="150">
        <f>E91/D91*100</f>
        <v>85.213016710642037</v>
      </c>
    </row>
    <row r="92" spans="1:6" ht="12" customHeight="1" x14ac:dyDescent="0.25">
      <c r="A92" s="27" t="s">
        <v>9</v>
      </c>
      <c r="B92" s="66" t="s">
        <v>197</v>
      </c>
      <c r="C92" s="29"/>
      <c r="D92" s="29"/>
      <c r="E92" s="29">
        <v>0</v>
      </c>
      <c r="F92" s="150"/>
    </row>
    <row r="93" spans="1:6" ht="12" customHeight="1" x14ac:dyDescent="0.25">
      <c r="A93" s="27" t="s">
        <v>10</v>
      </c>
      <c r="B93" s="66" t="s">
        <v>39</v>
      </c>
      <c r="C93" s="32"/>
      <c r="D93" s="32"/>
      <c r="E93" s="32">
        <v>0</v>
      </c>
      <c r="F93" s="147"/>
    </row>
    <row r="94" spans="1:6" ht="12" customHeight="1" x14ac:dyDescent="0.25">
      <c r="A94" s="27" t="s">
        <v>11</v>
      </c>
      <c r="B94" s="66" t="s">
        <v>198</v>
      </c>
      <c r="C94" s="12"/>
      <c r="D94" s="12"/>
      <c r="E94" s="12">
        <v>0</v>
      </c>
      <c r="F94" s="151"/>
    </row>
    <row r="95" spans="1:6" ht="12" customHeight="1" thickBot="1" x14ac:dyDescent="0.3">
      <c r="A95" s="27" t="s">
        <v>82</v>
      </c>
      <c r="B95" s="67" t="s">
        <v>199</v>
      </c>
      <c r="C95" s="12"/>
      <c r="D95" s="12"/>
      <c r="E95" s="12">
        <v>0</v>
      </c>
      <c r="F95" s="151"/>
    </row>
    <row r="96" spans="1:6" ht="12" customHeight="1" thickBot="1" x14ac:dyDescent="0.3">
      <c r="A96" s="24" t="s">
        <v>12</v>
      </c>
      <c r="B96" s="5" t="s">
        <v>200</v>
      </c>
      <c r="C96" s="11">
        <f>+C97+C98</f>
        <v>3703000</v>
      </c>
      <c r="D96" s="11">
        <f>+D97+D98</f>
        <v>3401886</v>
      </c>
      <c r="E96" s="11">
        <v>0</v>
      </c>
      <c r="F96" s="149">
        <f>E96/D96*100</f>
        <v>0</v>
      </c>
    </row>
    <row r="97" spans="1:6" ht="12" customHeight="1" x14ac:dyDescent="0.25">
      <c r="A97" s="27" t="s">
        <v>87</v>
      </c>
      <c r="B97" s="4" t="s">
        <v>201</v>
      </c>
      <c r="C97" s="29"/>
      <c r="D97" s="29"/>
      <c r="E97" s="29">
        <v>0</v>
      </c>
      <c r="F97" s="150"/>
    </row>
    <row r="98" spans="1:6" ht="12" customHeight="1" thickBot="1" x14ac:dyDescent="0.3">
      <c r="A98" s="33" t="s">
        <v>89</v>
      </c>
      <c r="B98" s="66" t="s">
        <v>202</v>
      </c>
      <c r="C98" s="36">
        <v>3703000</v>
      </c>
      <c r="D98" s="36">
        <v>3401886</v>
      </c>
      <c r="E98" s="36">
        <v>0</v>
      </c>
      <c r="F98" s="148">
        <f>E98/D98*100</f>
        <v>0</v>
      </c>
    </row>
    <row r="99" spans="1:6" ht="12" customHeight="1" thickBot="1" x14ac:dyDescent="0.3">
      <c r="A99" s="24" t="s">
        <v>14</v>
      </c>
      <c r="B99" s="5" t="s">
        <v>71</v>
      </c>
      <c r="C99" s="11">
        <f>+C84+C90+C96</f>
        <v>172413000</v>
      </c>
      <c r="D99" s="11">
        <f t="shared" ref="D99:E99" si="10">+D84+D90+D96</f>
        <v>197034692</v>
      </c>
      <c r="E99" s="11">
        <f t="shared" si="10"/>
        <v>187818235</v>
      </c>
      <c r="F99" s="149">
        <f>E99/D99*100</f>
        <v>95.32241916058112</v>
      </c>
    </row>
    <row r="100" spans="1:6" ht="12" customHeight="1" thickBot="1" x14ac:dyDescent="0.3">
      <c r="A100" s="24" t="s">
        <v>18</v>
      </c>
      <c r="B100" s="5" t="s">
        <v>40</v>
      </c>
      <c r="C100" s="11">
        <f>+C101+C102+C103</f>
        <v>0</v>
      </c>
      <c r="D100" s="11">
        <f>+D101+D102+D103</f>
        <v>0</v>
      </c>
      <c r="E100" s="11">
        <v>0</v>
      </c>
      <c r="F100" s="149"/>
    </row>
    <row r="101" spans="1:6" ht="12" customHeight="1" x14ac:dyDescent="0.25">
      <c r="A101" s="27" t="s">
        <v>19</v>
      </c>
      <c r="B101" s="4" t="s">
        <v>41</v>
      </c>
      <c r="C101" s="12"/>
      <c r="D101" s="12"/>
      <c r="E101" s="12">
        <v>0</v>
      </c>
      <c r="F101" s="151"/>
    </row>
    <row r="102" spans="1:6" ht="12" customHeight="1" x14ac:dyDescent="0.25">
      <c r="A102" s="27" t="s">
        <v>21</v>
      </c>
      <c r="B102" s="4" t="s">
        <v>42</v>
      </c>
      <c r="C102" s="12"/>
      <c r="D102" s="12"/>
      <c r="E102" s="12">
        <v>0</v>
      </c>
      <c r="F102" s="151"/>
    </row>
    <row r="103" spans="1:6" ht="12" customHeight="1" thickBot="1" x14ac:dyDescent="0.3">
      <c r="A103" s="64" t="s">
        <v>23</v>
      </c>
      <c r="B103" s="13" t="s">
        <v>43</v>
      </c>
      <c r="C103" s="12"/>
      <c r="D103" s="12"/>
      <c r="E103" s="12">
        <v>0</v>
      </c>
      <c r="F103" s="151"/>
    </row>
    <row r="104" spans="1:6" ht="12" customHeight="1" thickBot="1" x14ac:dyDescent="0.3">
      <c r="A104" s="24" t="s">
        <v>25</v>
      </c>
      <c r="B104" s="5" t="s">
        <v>44</v>
      </c>
      <c r="C104" s="11">
        <f>+C105+C106+C107+C108</f>
        <v>0</v>
      </c>
      <c r="D104" s="11">
        <f>+D105+D106+D107+D108</f>
        <v>0</v>
      </c>
      <c r="E104" s="11">
        <v>0</v>
      </c>
      <c r="F104" s="149"/>
    </row>
    <row r="105" spans="1:6" ht="12" customHeight="1" x14ac:dyDescent="0.25">
      <c r="A105" s="27" t="s">
        <v>45</v>
      </c>
      <c r="B105" s="4" t="s">
        <v>46</v>
      </c>
      <c r="C105" s="12"/>
      <c r="D105" s="12"/>
      <c r="E105" s="12">
        <v>0</v>
      </c>
      <c r="F105" s="151"/>
    </row>
    <row r="106" spans="1:6" ht="12" customHeight="1" x14ac:dyDescent="0.25">
      <c r="A106" s="27" t="s">
        <v>47</v>
      </c>
      <c r="B106" s="4" t="s">
        <v>48</v>
      </c>
      <c r="C106" s="12"/>
      <c r="D106" s="12"/>
      <c r="E106" s="12">
        <v>0</v>
      </c>
      <c r="F106" s="151"/>
    </row>
    <row r="107" spans="1:6" ht="12" customHeight="1" x14ac:dyDescent="0.25">
      <c r="A107" s="27" t="s">
        <v>49</v>
      </c>
      <c r="B107" s="4" t="s">
        <v>50</v>
      </c>
      <c r="C107" s="12"/>
      <c r="D107" s="12"/>
      <c r="E107" s="12">
        <v>0</v>
      </c>
      <c r="F107" s="151"/>
    </row>
    <row r="108" spans="1:6" ht="12" customHeight="1" thickBot="1" x14ac:dyDescent="0.3">
      <c r="A108" s="64" t="s">
        <v>51</v>
      </c>
      <c r="B108" s="13" t="s">
        <v>52</v>
      </c>
      <c r="C108" s="12"/>
      <c r="D108" s="12"/>
      <c r="E108" s="12">
        <v>0</v>
      </c>
      <c r="F108" s="151"/>
    </row>
    <row r="109" spans="1:6" ht="12" customHeight="1" thickBot="1" x14ac:dyDescent="0.3">
      <c r="A109" s="24" t="s">
        <v>27</v>
      </c>
      <c r="B109" s="5" t="s">
        <v>53</v>
      </c>
      <c r="C109" s="14">
        <f>+C110+C111+C113+C114+C112</f>
        <v>0</v>
      </c>
      <c r="D109" s="14">
        <f>+D110+D111+D113+D114+D112</f>
        <v>0</v>
      </c>
      <c r="E109" s="14">
        <v>0</v>
      </c>
      <c r="F109" s="152"/>
    </row>
    <row r="110" spans="1:6" ht="12" customHeight="1" x14ac:dyDescent="0.25">
      <c r="A110" s="27" t="s">
        <v>54</v>
      </c>
      <c r="B110" s="4" t="s">
        <v>55</v>
      </c>
      <c r="C110" s="12"/>
      <c r="D110" s="12"/>
      <c r="E110" s="12">
        <v>0</v>
      </c>
      <c r="F110" s="151"/>
    </row>
    <row r="111" spans="1:6" ht="12" customHeight="1" x14ac:dyDescent="0.25">
      <c r="A111" s="27" t="s">
        <v>56</v>
      </c>
      <c r="B111" s="4" t="s">
        <v>57</v>
      </c>
      <c r="C111" s="12"/>
      <c r="D111" s="12"/>
      <c r="E111" s="12">
        <v>0</v>
      </c>
      <c r="F111" s="151"/>
    </row>
    <row r="112" spans="1:6" ht="12" customHeight="1" x14ac:dyDescent="0.25">
      <c r="A112" s="27" t="s">
        <v>58</v>
      </c>
      <c r="B112" s="4" t="s">
        <v>73</v>
      </c>
      <c r="C112" s="12"/>
      <c r="D112" s="12"/>
      <c r="E112" s="12">
        <v>0</v>
      </c>
      <c r="F112" s="151"/>
    </row>
    <row r="113" spans="1:12" ht="12" customHeight="1" x14ac:dyDescent="0.25">
      <c r="A113" s="27" t="s">
        <v>60</v>
      </c>
      <c r="B113" s="4" t="s">
        <v>59</v>
      </c>
      <c r="C113" s="12"/>
      <c r="D113" s="12"/>
      <c r="E113" s="12">
        <v>0</v>
      </c>
      <c r="F113" s="151"/>
    </row>
    <row r="114" spans="1:12" ht="12" customHeight="1" thickBot="1" x14ac:dyDescent="0.3">
      <c r="A114" s="64" t="s">
        <v>72</v>
      </c>
      <c r="B114" s="13" t="s">
        <v>61</v>
      </c>
      <c r="C114" s="12"/>
      <c r="D114" s="12"/>
      <c r="E114" s="12">
        <v>0</v>
      </c>
      <c r="F114" s="151"/>
    </row>
    <row r="115" spans="1:12" ht="12" customHeight="1" thickBot="1" x14ac:dyDescent="0.3">
      <c r="A115" s="24" t="s">
        <v>28</v>
      </c>
      <c r="B115" s="5" t="s">
        <v>62</v>
      </c>
      <c r="C115" s="68">
        <f>+C116+C117+C118+C119</f>
        <v>0</v>
      </c>
      <c r="D115" s="68">
        <f>+D116+D117+D118+D119</f>
        <v>0</v>
      </c>
      <c r="E115" s="68">
        <v>0</v>
      </c>
      <c r="F115" s="153"/>
    </row>
    <row r="116" spans="1:12" ht="12" customHeight="1" x14ac:dyDescent="0.25">
      <c r="A116" s="27" t="s">
        <v>63</v>
      </c>
      <c r="B116" s="4" t="s">
        <v>64</v>
      </c>
      <c r="C116" s="12"/>
      <c r="D116" s="12"/>
      <c r="E116" s="12">
        <v>0</v>
      </c>
      <c r="F116" s="151"/>
    </row>
    <row r="117" spans="1:12" ht="12" customHeight="1" x14ac:dyDescent="0.25">
      <c r="A117" s="27" t="s">
        <v>65</v>
      </c>
      <c r="B117" s="4" t="s">
        <v>66</v>
      </c>
      <c r="C117" s="12"/>
      <c r="D117" s="12"/>
      <c r="E117" s="12">
        <v>0</v>
      </c>
      <c r="F117" s="151"/>
    </row>
    <row r="118" spans="1:12" ht="12" customHeight="1" x14ac:dyDescent="0.25">
      <c r="A118" s="27" t="s">
        <v>67</v>
      </c>
      <c r="B118" s="4" t="s">
        <v>68</v>
      </c>
      <c r="C118" s="12"/>
      <c r="D118" s="12"/>
      <c r="E118" s="12">
        <v>0</v>
      </c>
      <c r="F118" s="151"/>
    </row>
    <row r="119" spans="1:12" ht="12" customHeight="1" thickBot="1" x14ac:dyDescent="0.3">
      <c r="A119" s="64" t="s">
        <v>69</v>
      </c>
      <c r="B119" s="13" t="s">
        <v>70</v>
      </c>
      <c r="C119" s="139"/>
      <c r="D119" s="12"/>
      <c r="E119" s="12">
        <v>0</v>
      </c>
      <c r="F119" s="151"/>
    </row>
    <row r="120" spans="1:12" ht="12" customHeight="1" thickBot="1" x14ac:dyDescent="0.3">
      <c r="A120" s="141" t="s">
        <v>29</v>
      </c>
      <c r="B120" s="5" t="s">
        <v>291</v>
      </c>
      <c r="C120" s="142"/>
      <c r="D120" s="138"/>
      <c r="E120" s="138">
        <v>0</v>
      </c>
      <c r="F120" s="154"/>
    </row>
    <row r="121" spans="1:12" ht="15" customHeight="1" thickBot="1" x14ac:dyDescent="0.3">
      <c r="A121" s="24" t="s">
        <v>31</v>
      </c>
      <c r="B121" s="5" t="s">
        <v>292</v>
      </c>
      <c r="C121" s="69">
        <f>+C100+C104+C109+C115</f>
        <v>0</v>
      </c>
      <c r="D121" s="69">
        <f>+D100+D104+D109+D115</f>
        <v>0</v>
      </c>
      <c r="E121" s="69">
        <v>0</v>
      </c>
      <c r="F121" s="155"/>
      <c r="I121" s="70"/>
      <c r="J121" s="71"/>
      <c r="K121" s="71"/>
      <c r="L121" s="71"/>
    </row>
    <row r="122" spans="1:12" s="26" customFormat="1" ht="12.95" customHeight="1" thickBot="1" x14ac:dyDescent="0.25">
      <c r="A122" s="72" t="s">
        <v>216</v>
      </c>
      <c r="B122" s="73" t="s">
        <v>293</v>
      </c>
      <c r="C122" s="69">
        <f>+C99+C121</f>
        <v>172413000</v>
      </c>
      <c r="D122" s="69">
        <f t="shared" ref="D122:E122" si="11">+D99+D121</f>
        <v>197034692</v>
      </c>
      <c r="E122" s="69">
        <f t="shared" si="11"/>
        <v>187818235</v>
      </c>
      <c r="F122" s="155">
        <f>E122/D122*100</f>
        <v>95.32241916058112</v>
      </c>
    </row>
    <row r="123" spans="1:12" ht="7.5" customHeight="1" x14ac:dyDescent="0.25"/>
    <row r="124" spans="1:12" x14ac:dyDescent="0.25">
      <c r="A124" s="484" t="s">
        <v>203</v>
      </c>
      <c r="B124" s="484"/>
      <c r="C124" s="484"/>
      <c r="D124" s="144">
        <f>D122-D78</f>
        <v>0</v>
      </c>
      <c r="E124" s="137"/>
      <c r="F124" s="143"/>
    </row>
    <row r="125" spans="1:12" ht="15" customHeight="1" thickBot="1" x14ac:dyDescent="0.3">
      <c r="A125" s="482" t="s">
        <v>204</v>
      </c>
      <c r="B125" s="482"/>
      <c r="C125" s="16"/>
      <c r="D125" s="16"/>
      <c r="E125" s="16"/>
      <c r="F125" s="16" t="s">
        <v>298</v>
      </c>
    </row>
    <row r="126" spans="1:12" ht="13.5" customHeight="1" thickBot="1" x14ac:dyDescent="0.3">
      <c r="A126" s="24">
        <v>1</v>
      </c>
      <c r="B126" s="65" t="s">
        <v>205</v>
      </c>
      <c r="C126" s="11">
        <f>+C54-C99</f>
        <v>-7497702</v>
      </c>
      <c r="D126" s="11">
        <f>+D54-D99</f>
        <v>-7496588</v>
      </c>
      <c r="E126" s="11">
        <f>+E54-E99</f>
        <v>9824856</v>
      </c>
      <c r="F126" s="11">
        <f>+F54-F99</f>
        <v>8.9537589951315653</v>
      </c>
      <c r="G126" s="76"/>
    </row>
    <row r="127" spans="1:12" ht="27.75" customHeight="1" thickBot="1" x14ac:dyDescent="0.3">
      <c r="A127" s="24" t="s">
        <v>6</v>
      </c>
      <c r="B127" s="65" t="s">
        <v>206</v>
      </c>
      <c r="C127" s="11">
        <f>+C77-C121</f>
        <v>7497702</v>
      </c>
      <c r="D127" s="11">
        <f>+D77-D121</f>
        <v>7496588</v>
      </c>
      <c r="E127" s="11">
        <f>+E77-E121</f>
        <v>7496588</v>
      </c>
      <c r="F127" s="11">
        <f>+F77-F121</f>
        <v>100</v>
      </c>
    </row>
  </sheetData>
  <mergeCells count="6">
    <mergeCell ref="A1:F1"/>
    <mergeCell ref="A125:B125"/>
    <mergeCell ref="A2:B2"/>
    <mergeCell ref="A81:B81"/>
    <mergeCell ref="A124:C124"/>
    <mergeCell ref="A80:F80"/>
  </mergeCells>
  <printOptions horizontalCentered="1"/>
  <pageMargins left="0.17" right="0.17" top="0.74803149606299213" bottom="0.74803149606299213" header="0.31496062992125984" footer="0.31496062992125984"/>
  <pageSetup paperSize="9" scale="80" orientation="portrait" r:id="rId1"/>
  <headerFooter alignWithMargins="0">
    <oddHeader xml:space="preserve">&amp;C&amp;"Times New Roman CE,Félkövér"&amp;12VÖLGYSÉGI ÖNKORMÁNYZATOK TÁRSULÁSA
2016. ÉVI KÖLTSÉGVETÉS KÖTELEZŐ FELADATAINAK ÖSSZEVONT MÉRLEGE&amp;R&amp;"Times New Roman CE,Félkövér dőlt" 1.2. melléklet </oddHeader>
  </headerFooter>
  <rowBreaks count="1" manualBreakCount="1"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7"/>
  <sheetViews>
    <sheetView zoomScale="120" zoomScaleNormal="120" zoomScaleSheetLayoutView="100" workbookViewId="0">
      <selection activeCell="C78" sqref="C78:E78"/>
    </sheetView>
  </sheetViews>
  <sheetFormatPr defaultRowHeight="15.75" x14ac:dyDescent="0.25"/>
  <cols>
    <col min="1" max="1" width="8.125" style="74" customWidth="1"/>
    <col min="2" max="2" width="78.625" style="74" customWidth="1"/>
    <col min="3" max="6" width="11.625" style="75" customWidth="1"/>
    <col min="7" max="7" width="7.75" style="15" customWidth="1"/>
    <col min="8" max="259" width="9.125" style="15"/>
    <col min="260" max="260" width="8.125" style="15" customWidth="1"/>
    <col min="261" max="261" width="78.625" style="15" customWidth="1"/>
    <col min="262" max="262" width="18.625" style="15" customWidth="1"/>
    <col min="263" max="263" width="7.75" style="15" customWidth="1"/>
    <col min="264" max="515" width="9.125" style="15"/>
    <col min="516" max="516" width="8.125" style="15" customWidth="1"/>
    <col min="517" max="517" width="78.625" style="15" customWidth="1"/>
    <col min="518" max="518" width="18.625" style="15" customWidth="1"/>
    <col min="519" max="519" width="7.75" style="15" customWidth="1"/>
    <col min="520" max="771" width="9.125" style="15"/>
    <col min="772" max="772" width="8.125" style="15" customWidth="1"/>
    <col min="773" max="773" width="78.625" style="15" customWidth="1"/>
    <col min="774" max="774" width="18.625" style="15" customWidth="1"/>
    <col min="775" max="775" width="7.75" style="15" customWidth="1"/>
    <col min="776" max="1027" width="9.125" style="15"/>
    <col min="1028" max="1028" width="8.125" style="15" customWidth="1"/>
    <col min="1029" max="1029" width="78.625" style="15" customWidth="1"/>
    <col min="1030" max="1030" width="18.625" style="15" customWidth="1"/>
    <col min="1031" max="1031" width="7.75" style="15" customWidth="1"/>
    <col min="1032" max="1283" width="9.125" style="15"/>
    <col min="1284" max="1284" width="8.125" style="15" customWidth="1"/>
    <col min="1285" max="1285" width="78.625" style="15" customWidth="1"/>
    <col min="1286" max="1286" width="18.625" style="15" customWidth="1"/>
    <col min="1287" max="1287" width="7.75" style="15" customWidth="1"/>
    <col min="1288" max="1539" width="9.125" style="15"/>
    <col min="1540" max="1540" width="8.125" style="15" customWidth="1"/>
    <col min="1541" max="1541" width="78.625" style="15" customWidth="1"/>
    <col min="1542" max="1542" width="18.625" style="15" customWidth="1"/>
    <col min="1543" max="1543" width="7.75" style="15" customWidth="1"/>
    <col min="1544" max="1795" width="9.125" style="15"/>
    <col min="1796" max="1796" width="8.125" style="15" customWidth="1"/>
    <col min="1797" max="1797" width="78.625" style="15" customWidth="1"/>
    <col min="1798" max="1798" width="18.625" style="15" customWidth="1"/>
    <col min="1799" max="1799" width="7.75" style="15" customWidth="1"/>
    <col min="1800" max="2051" width="9.125" style="15"/>
    <col min="2052" max="2052" width="8.125" style="15" customWidth="1"/>
    <col min="2053" max="2053" width="78.625" style="15" customWidth="1"/>
    <col min="2054" max="2054" width="18.625" style="15" customWidth="1"/>
    <col min="2055" max="2055" width="7.75" style="15" customWidth="1"/>
    <col min="2056" max="2307" width="9.125" style="15"/>
    <col min="2308" max="2308" width="8.125" style="15" customWidth="1"/>
    <col min="2309" max="2309" width="78.625" style="15" customWidth="1"/>
    <col min="2310" max="2310" width="18.625" style="15" customWidth="1"/>
    <col min="2311" max="2311" width="7.75" style="15" customWidth="1"/>
    <col min="2312" max="2563" width="9.125" style="15"/>
    <col min="2564" max="2564" width="8.125" style="15" customWidth="1"/>
    <col min="2565" max="2565" width="78.625" style="15" customWidth="1"/>
    <col min="2566" max="2566" width="18.625" style="15" customWidth="1"/>
    <col min="2567" max="2567" width="7.75" style="15" customWidth="1"/>
    <col min="2568" max="2819" width="9.125" style="15"/>
    <col min="2820" max="2820" width="8.125" style="15" customWidth="1"/>
    <col min="2821" max="2821" width="78.625" style="15" customWidth="1"/>
    <col min="2822" max="2822" width="18.625" style="15" customWidth="1"/>
    <col min="2823" max="2823" width="7.75" style="15" customWidth="1"/>
    <col min="2824" max="3075" width="9.125" style="15"/>
    <col min="3076" max="3076" width="8.125" style="15" customWidth="1"/>
    <col min="3077" max="3077" width="78.625" style="15" customWidth="1"/>
    <col min="3078" max="3078" width="18.625" style="15" customWidth="1"/>
    <col min="3079" max="3079" width="7.75" style="15" customWidth="1"/>
    <col min="3080" max="3331" width="9.125" style="15"/>
    <col min="3332" max="3332" width="8.125" style="15" customWidth="1"/>
    <col min="3333" max="3333" width="78.625" style="15" customWidth="1"/>
    <col min="3334" max="3334" width="18.625" style="15" customWidth="1"/>
    <col min="3335" max="3335" width="7.75" style="15" customWidth="1"/>
    <col min="3336" max="3587" width="9.125" style="15"/>
    <col min="3588" max="3588" width="8.125" style="15" customWidth="1"/>
    <col min="3589" max="3589" width="78.625" style="15" customWidth="1"/>
    <col min="3590" max="3590" width="18.625" style="15" customWidth="1"/>
    <col min="3591" max="3591" width="7.75" style="15" customWidth="1"/>
    <col min="3592" max="3843" width="9.125" style="15"/>
    <col min="3844" max="3844" width="8.125" style="15" customWidth="1"/>
    <col min="3845" max="3845" width="78.625" style="15" customWidth="1"/>
    <col min="3846" max="3846" width="18.625" style="15" customWidth="1"/>
    <col min="3847" max="3847" width="7.75" style="15" customWidth="1"/>
    <col min="3848" max="4099" width="9.125" style="15"/>
    <col min="4100" max="4100" width="8.125" style="15" customWidth="1"/>
    <col min="4101" max="4101" width="78.625" style="15" customWidth="1"/>
    <col min="4102" max="4102" width="18.625" style="15" customWidth="1"/>
    <col min="4103" max="4103" width="7.75" style="15" customWidth="1"/>
    <col min="4104" max="4355" width="9.125" style="15"/>
    <col min="4356" max="4356" width="8.125" style="15" customWidth="1"/>
    <col min="4357" max="4357" width="78.625" style="15" customWidth="1"/>
    <col min="4358" max="4358" width="18.625" style="15" customWidth="1"/>
    <col min="4359" max="4359" width="7.75" style="15" customWidth="1"/>
    <col min="4360" max="4611" width="9.125" style="15"/>
    <col min="4612" max="4612" width="8.125" style="15" customWidth="1"/>
    <col min="4613" max="4613" width="78.625" style="15" customWidth="1"/>
    <col min="4614" max="4614" width="18.625" style="15" customWidth="1"/>
    <col min="4615" max="4615" width="7.75" style="15" customWidth="1"/>
    <col min="4616" max="4867" width="9.125" style="15"/>
    <col min="4868" max="4868" width="8.125" style="15" customWidth="1"/>
    <col min="4869" max="4869" width="78.625" style="15" customWidth="1"/>
    <col min="4870" max="4870" width="18.625" style="15" customWidth="1"/>
    <col min="4871" max="4871" width="7.75" style="15" customWidth="1"/>
    <col min="4872" max="5123" width="9.125" style="15"/>
    <col min="5124" max="5124" width="8.125" style="15" customWidth="1"/>
    <col min="5125" max="5125" width="78.625" style="15" customWidth="1"/>
    <col min="5126" max="5126" width="18.625" style="15" customWidth="1"/>
    <col min="5127" max="5127" width="7.75" style="15" customWidth="1"/>
    <col min="5128" max="5379" width="9.125" style="15"/>
    <col min="5380" max="5380" width="8.125" style="15" customWidth="1"/>
    <col min="5381" max="5381" width="78.625" style="15" customWidth="1"/>
    <col min="5382" max="5382" width="18.625" style="15" customWidth="1"/>
    <col min="5383" max="5383" width="7.75" style="15" customWidth="1"/>
    <col min="5384" max="5635" width="9.125" style="15"/>
    <col min="5636" max="5636" width="8.125" style="15" customWidth="1"/>
    <col min="5637" max="5637" width="78.625" style="15" customWidth="1"/>
    <col min="5638" max="5638" width="18.625" style="15" customWidth="1"/>
    <col min="5639" max="5639" width="7.75" style="15" customWidth="1"/>
    <col min="5640" max="5891" width="9.125" style="15"/>
    <col min="5892" max="5892" width="8.125" style="15" customWidth="1"/>
    <col min="5893" max="5893" width="78.625" style="15" customWidth="1"/>
    <col min="5894" max="5894" width="18.625" style="15" customWidth="1"/>
    <col min="5895" max="5895" width="7.75" style="15" customWidth="1"/>
    <col min="5896" max="6147" width="9.125" style="15"/>
    <col min="6148" max="6148" width="8.125" style="15" customWidth="1"/>
    <col min="6149" max="6149" width="78.625" style="15" customWidth="1"/>
    <col min="6150" max="6150" width="18.625" style="15" customWidth="1"/>
    <col min="6151" max="6151" width="7.75" style="15" customWidth="1"/>
    <col min="6152" max="6403" width="9.125" style="15"/>
    <col min="6404" max="6404" width="8.125" style="15" customWidth="1"/>
    <col min="6405" max="6405" width="78.625" style="15" customWidth="1"/>
    <col min="6406" max="6406" width="18.625" style="15" customWidth="1"/>
    <col min="6407" max="6407" width="7.75" style="15" customWidth="1"/>
    <col min="6408" max="6659" width="9.125" style="15"/>
    <col min="6660" max="6660" width="8.125" style="15" customWidth="1"/>
    <col min="6661" max="6661" width="78.625" style="15" customWidth="1"/>
    <col min="6662" max="6662" width="18.625" style="15" customWidth="1"/>
    <col min="6663" max="6663" width="7.75" style="15" customWidth="1"/>
    <col min="6664" max="6915" width="9.125" style="15"/>
    <col min="6916" max="6916" width="8.125" style="15" customWidth="1"/>
    <col min="6917" max="6917" width="78.625" style="15" customWidth="1"/>
    <col min="6918" max="6918" width="18.625" style="15" customWidth="1"/>
    <col min="6919" max="6919" width="7.75" style="15" customWidth="1"/>
    <col min="6920" max="7171" width="9.125" style="15"/>
    <col min="7172" max="7172" width="8.125" style="15" customWidth="1"/>
    <col min="7173" max="7173" width="78.625" style="15" customWidth="1"/>
    <col min="7174" max="7174" width="18.625" style="15" customWidth="1"/>
    <col min="7175" max="7175" width="7.75" style="15" customWidth="1"/>
    <col min="7176" max="7427" width="9.125" style="15"/>
    <col min="7428" max="7428" width="8.125" style="15" customWidth="1"/>
    <col min="7429" max="7429" width="78.625" style="15" customWidth="1"/>
    <col min="7430" max="7430" width="18.625" style="15" customWidth="1"/>
    <col min="7431" max="7431" width="7.75" style="15" customWidth="1"/>
    <col min="7432" max="7683" width="9.125" style="15"/>
    <col min="7684" max="7684" width="8.125" style="15" customWidth="1"/>
    <col min="7685" max="7685" width="78.625" style="15" customWidth="1"/>
    <col min="7686" max="7686" width="18.625" style="15" customWidth="1"/>
    <col min="7687" max="7687" width="7.75" style="15" customWidth="1"/>
    <col min="7688" max="7939" width="9.125" style="15"/>
    <col min="7940" max="7940" width="8.125" style="15" customWidth="1"/>
    <col min="7941" max="7941" width="78.625" style="15" customWidth="1"/>
    <col min="7942" max="7942" width="18.625" style="15" customWidth="1"/>
    <col min="7943" max="7943" width="7.75" style="15" customWidth="1"/>
    <col min="7944" max="8195" width="9.125" style="15"/>
    <col min="8196" max="8196" width="8.125" style="15" customWidth="1"/>
    <col min="8197" max="8197" width="78.625" style="15" customWidth="1"/>
    <col min="8198" max="8198" width="18.625" style="15" customWidth="1"/>
    <col min="8199" max="8199" width="7.75" style="15" customWidth="1"/>
    <col min="8200" max="8451" width="9.125" style="15"/>
    <col min="8452" max="8452" width="8.125" style="15" customWidth="1"/>
    <col min="8453" max="8453" width="78.625" style="15" customWidth="1"/>
    <col min="8454" max="8454" width="18.625" style="15" customWidth="1"/>
    <col min="8455" max="8455" width="7.75" style="15" customWidth="1"/>
    <col min="8456" max="8707" width="9.125" style="15"/>
    <col min="8708" max="8708" width="8.125" style="15" customWidth="1"/>
    <col min="8709" max="8709" width="78.625" style="15" customWidth="1"/>
    <col min="8710" max="8710" width="18.625" style="15" customWidth="1"/>
    <col min="8711" max="8711" width="7.75" style="15" customWidth="1"/>
    <col min="8712" max="8963" width="9.125" style="15"/>
    <col min="8964" max="8964" width="8.125" style="15" customWidth="1"/>
    <col min="8965" max="8965" width="78.625" style="15" customWidth="1"/>
    <col min="8966" max="8966" width="18.625" style="15" customWidth="1"/>
    <col min="8967" max="8967" width="7.75" style="15" customWidth="1"/>
    <col min="8968" max="9219" width="9.125" style="15"/>
    <col min="9220" max="9220" width="8.125" style="15" customWidth="1"/>
    <col min="9221" max="9221" width="78.625" style="15" customWidth="1"/>
    <col min="9222" max="9222" width="18.625" style="15" customWidth="1"/>
    <col min="9223" max="9223" width="7.75" style="15" customWidth="1"/>
    <col min="9224" max="9475" width="9.125" style="15"/>
    <col min="9476" max="9476" width="8.125" style="15" customWidth="1"/>
    <col min="9477" max="9477" width="78.625" style="15" customWidth="1"/>
    <col min="9478" max="9478" width="18.625" style="15" customWidth="1"/>
    <col min="9479" max="9479" width="7.75" style="15" customWidth="1"/>
    <col min="9480" max="9731" width="9.125" style="15"/>
    <col min="9732" max="9732" width="8.125" style="15" customWidth="1"/>
    <col min="9733" max="9733" width="78.625" style="15" customWidth="1"/>
    <col min="9734" max="9734" width="18.625" style="15" customWidth="1"/>
    <col min="9735" max="9735" width="7.75" style="15" customWidth="1"/>
    <col min="9736" max="9987" width="9.125" style="15"/>
    <col min="9988" max="9988" width="8.125" style="15" customWidth="1"/>
    <col min="9989" max="9989" width="78.625" style="15" customWidth="1"/>
    <col min="9990" max="9990" width="18.62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625" style="15" customWidth="1"/>
    <col min="10246" max="10246" width="18.62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625" style="15" customWidth="1"/>
    <col min="10502" max="10502" width="18.62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625" style="15" customWidth="1"/>
    <col min="10758" max="10758" width="18.62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625" style="15" customWidth="1"/>
    <col min="11014" max="11014" width="18.62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625" style="15" customWidth="1"/>
    <col min="11270" max="11270" width="18.62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625" style="15" customWidth="1"/>
    <col min="11526" max="11526" width="18.62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625" style="15" customWidth="1"/>
    <col min="11782" max="11782" width="18.62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625" style="15" customWidth="1"/>
    <col min="12038" max="12038" width="18.62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625" style="15" customWidth="1"/>
    <col min="12294" max="12294" width="18.62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625" style="15" customWidth="1"/>
    <col min="12550" max="12550" width="18.62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625" style="15" customWidth="1"/>
    <col min="12806" max="12806" width="18.62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625" style="15" customWidth="1"/>
    <col min="13062" max="13062" width="18.62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625" style="15" customWidth="1"/>
    <col min="13318" max="13318" width="18.62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625" style="15" customWidth="1"/>
    <col min="13574" max="13574" width="18.62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625" style="15" customWidth="1"/>
    <col min="13830" max="13830" width="18.62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625" style="15" customWidth="1"/>
    <col min="14086" max="14086" width="18.62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625" style="15" customWidth="1"/>
    <col min="14342" max="14342" width="18.62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625" style="15" customWidth="1"/>
    <col min="14598" max="14598" width="18.62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625" style="15" customWidth="1"/>
    <col min="14854" max="14854" width="18.62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625" style="15" customWidth="1"/>
    <col min="15110" max="15110" width="18.62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625" style="15" customWidth="1"/>
    <col min="15366" max="15366" width="18.62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625" style="15" customWidth="1"/>
    <col min="15622" max="15622" width="18.62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625" style="15" customWidth="1"/>
    <col min="15878" max="15878" width="18.62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625" style="15" customWidth="1"/>
    <col min="16134" max="16134" width="18.625" style="15" customWidth="1"/>
    <col min="16135" max="16135" width="7.75" style="15" customWidth="1"/>
    <col min="16136" max="16384" width="9.125" style="15"/>
  </cols>
  <sheetData>
    <row r="1" spans="1:6" ht="15.95" customHeight="1" x14ac:dyDescent="0.25">
      <c r="A1" s="485" t="s">
        <v>74</v>
      </c>
      <c r="B1" s="485"/>
      <c r="C1" s="485"/>
      <c r="D1" s="485"/>
      <c r="E1" s="485"/>
      <c r="F1" s="485"/>
    </row>
    <row r="2" spans="1:6" ht="15.95" customHeight="1" thickBot="1" x14ac:dyDescent="0.3">
      <c r="A2" s="482" t="s">
        <v>75</v>
      </c>
      <c r="B2" s="482"/>
      <c r="C2" s="16"/>
      <c r="D2" s="16"/>
      <c r="E2" s="16"/>
      <c r="F2" s="16" t="s">
        <v>298</v>
      </c>
    </row>
    <row r="3" spans="1:6" ht="38.1" customHeight="1" thickBot="1" x14ac:dyDescent="0.3">
      <c r="A3" s="17" t="s">
        <v>76</v>
      </c>
      <c r="B3" s="18" t="s">
        <v>77</v>
      </c>
      <c r="C3" s="19" t="s">
        <v>295</v>
      </c>
      <c r="D3" s="19" t="s">
        <v>290</v>
      </c>
      <c r="E3" s="19" t="s">
        <v>296</v>
      </c>
      <c r="F3" s="19" t="s">
        <v>297</v>
      </c>
    </row>
    <row r="4" spans="1:6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 x14ac:dyDescent="0.25">
      <c r="A5" s="24" t="s">
        <v>1</v>
      </c>
      <c r="B5" s="25" t="s">
        <v>294</v>
      </c>
      <c r="C5" s="11"/>
      <c r="D5" s="11"/>
      <c r="E5" s="11"/>
      <c r="F5" s="11"/>
    </row>
    <row r="6" spans="1:6" s="26" customFormat="1" ht="12" customHeight="1" thickBot="1" x14ac:dyDescent="0.25">
      <c r="A6" s="24" t="s">
        <v>6</v>
      </c>
      <c r="B6" s="35" t="s">
        <v>78</v>
      </c>
      <c r="C6" s="11">
        <f>+C7+C8+C9+C10+C11</f>
        <v>15258000</v>
      </c>
      <c r="D6" s="11">
        <f>+D7+D8+D9+D10+D11</f>
        <v>15641354</v>
      </c>
      <c r="E6" s="11">
        <f>+E7+E8+E9+E10+E11</f>
        <v>12174408</v>
      </c>
      <c r="F6" s="149">
        <f>E6/D6*100</f>
        <v>77.834744997140277</v>
      </c>
    </row>
    <row r="7" spans="1:6" s="26" customFormat="1" ht="12" customHeight="1" x14ac:dyDescent="0.2">
      <c r="A7" s="27" t="s">
        <v>7</v>
      </c>
      <c r="B7" s="28" t="s">
        <v>8</v>
      </c>
      <c r="C7" s="29"/>
      <c r="D7" s="29"/>
      <c r="E7" s="29"/>
      <c r="F7" s="150"/>
    </row>
    <row r="8" spans="1:6" s="26" customFormat="1" ht="12" customHeight="1" x14ac:dyDescent="0.2">
      <c r="A8" s="30" t="s">
        <v>9</v>
      </c>
      <c r="B8" s="31" t="s">
        <v>79</v>
      </c>
      <c r="C8" s="32"/>
      <c r="D8" s="32"/>
      <c r="E8" s="32"/>
      <c r="F8" s="147"/>
    </row>
    <row r="9" spans="1:6" s="26" customFormat="1" ht="12" customHeight="1" x14ac:dyDescent="0.2">
      <c r="A9" s="30" t="s">
        <v>10</v>
      </c>
      <c r="B9" s="31" t="s">
        <v>80</v>
      </c>
      <c r="C9" s="32"/>
      <c r="D9" s="32"/>
      <c r="E9" s="32"/>
      <c r="F9" s="147"/>
    </row>
    <row r="10" spans="1:6" s="26" customFormat="1" ht="12" customHeight="1" x14ac:dyDescent="0.2">
      <c r="A10" s="30" t="s">
        <v>11</v>
      </c>
      <c r="B10" s="31" t="s">
        <v>81</v>
      </c>
      <c r="C10" s="32"/>
      <c r="D10" s="32"/>
      <c r="E10" s="32"/>
      <c r="F10" s="147"/>
    </row>
    <row r="11" spans="1:6" s="26" customFormat="1" ht="12" customHeight="1" x14ac:dyDescent="0.2">
      <c r="A11" s="30" t="s">
        <v>82</v>
      </c>
      <c r="B11" s="31" t="s">
        <v>83</v>
      </c>
      <c r="C11" s="32">
        <v>15258000</v>
      </c>
      <c r="D11" s="32">
        <v>15641354</v>
      </c>
      <c r="E11" s="32">
        <v>12174408</v>
      </c>
      <c r="F11" s="147">
        <f>E11/D11*100</f>
        <v>77.834744997140277</v>
      </c>
    </row>
    <row r="12" spans="1:6" s="26" customFormat="1" ht="12" customHeight="1" thickBot="1" x14ac:dyDescent="0.25">
      <c r="A12" s="33" t="s">
        <v>84</v>
      </c>
      <c r="B12" s="34" t="s">
        <v>85</v>
      </c>
      <c r="C12" s="36"/>
      <c r="D12" s="36"/>
      <c r="E12" s="36"/>
      <c r="F12" s="148"/>
    </row>
    <row r="13" spans="1:6" s="26" customFormat="1" ht="12" customHeight="1" thickBot="1" x14ac:dyDescent="0.25">
      <c r="A13" s="24" t="s">
        <v>12</v>
      </c>
      <c r="B13" s="25" t="s">
        <v>86</v>
      </c>
      <c r="C13" s="11">
        <f>+C14+C15+C16+C17+C18</f>
        <v>0</v>
      </c>
      <c r="D13" s="11">
        <f>+D14+D15+D16+D17+D18</f>
        <v>0</v>
      </c>
      <c r="E13" s="11">
        <f>+E14+E15+E16+E17+E18</f>
        <v>0</v>
      </c>
      <c r="F13" s="149"/>
    </row>
    <row r="14" spans="1:6" s="26" customFormat="1" ht="12" customHeight="1" x14ac:dyDescent="0.2">
      <c r="A14" s="27" t="s">
        <v>87</v>
      </c>
      <c r="B14" s="28" t="s">
        <v>88</v>
      </c>
      <c r="C14" s="29"/>
      <c r="D14" s="29"/>
      <c r="E14" s="29"/>
      <c r="F14" s="150"/>
    </row>
    <row r="15" spans="1:6" s="26" customFormat="1" ht="12" customHeight="1" x14ac:dyDescent="0.2">
      <c r="A15" s="30" t="s">
        <v>89</v>
      </c>
      <c r="B15" s="31" t="s">
        <v>90</v>
      </c>
      <c r="C15" s="32"/>
      <c r="D15" s="32"/>
      <c r="E15" s="32"/>
      <c r="F15" s="147"/>
    </row>
    <row r="16" spans="1:6" s="26" customFormat="1" ht="12" customHeight="1" x14ac:dyDescent="0.2">
      <c r="A16" s="30" t="s">
        <v>91</v>
      </c>
      <c r="B16" s="31" t="s">
        <v>92</v>
      </c>
      <c r="C16" s="32"/>
      <c r="D16" s="32"/>
      <c r="E16" s="32"/>
      <c r="F16" s="147"/>
    </row>
    <row r="17" spans="1:6" s="26" customFormat="1" ht="12" customHeight="1" x14ac:dyDescent="0.2">
      <c r="A17" s="30" t="s">
        <v>93</v>
      </c>
      <c r="B17" s="31" t="s">
        <v>94</v>
      </c>
      <c r="C17" s="32"/>
      <c r="D17" s="32"/>
      <c r="E17" s="32"/>
      <c r="F17" s="147"/>
    </row>
    <row r="18" spans="1:6" s="26" customFormat="1" ht="12" customHeight="1" x14ac:dyDescent="0.2">
      <c r="A18" s="30" t="s">
        <v>95</v>
      </c>
      <c r="B18" s="31" t="s">
        <v>96</v>
      </c>
      <c r="C18" s="32"/>
      <c r="D18" s="32"/>
      <c r="E18" s="32"/>
      <c r="F18" s="147"/>
    </row>
    <row r="19" spans="1:6" s="26" customFormat="1" ht="12" customHeight="1" thickBot="1" x14ac:dyDescent="0.25">
      <c r="A19" s="33" t="s">
        <v>97</v>
      </c>
      <c r="B19" s="34" t="s">
        <v>98</v>
      </c>
      <c r="C19" s="36"/>
      <c r="D19" s="36"/>
      <c r="E19" s="36"/>
      <c r="F19" s="148"/>
    </row>
    <row r="20" spans="1:6" s="26" customFormat="1" ht="12" customHeight="1" thickBot="1" x14ac:dyDescent="0.25">
      <c r="A20" s="24" t="s">
        <v>99</v>
      </c>
      <c r="B20" s="25" t="s">
        <v>13</v>
      </c>
      <c r="C20" s="14">
        <f>+C21+C24+C25+C26</f>
        <v>0</v>
      </c>
      <c r="D20" s="14">
        <f>+D21+D24+D25+D26</f>
        <v>0</v>
      </c>
      <c r="E20" s="14">
        <f>+E21+E24+E25+E26</f>
        <v>0</v>
      </c>
      <c r="F20" s="152"/>
    </row>
    <row r="21" spans="1:6" s="26" customFormat="1" ht="12" hidden="1" customHeight="1" x14ac:dyDescent="0.2">
      <c r="A21" s="27" t="s">
        <v>15</v>
      </c>
      <c r="B21" s="28" t="s">
        <v>100</v>
      </c>
      <c r="C21" s="37">
        <f>+C22+C23</f>
        <v>0</v>
      </c>
      <c r="D21" s="37">
        <f>+D22+D23</f>
        <v>0</v>
      </c>
      <c r="E21" s="37">
        <f>+E22+E23</f>
        <v>0</v>
      </c>
      <c r="F21" s="156" t="e">
        <f t="shared" ref="F21:F27" si="0">E21/D21*100</f>
        <v>#DIV/0!</v>
      </c>
    </row>
    <row r="22" spans="1:6" s="26" customFormat="1" ht="12" hidden="1" customHeight="1" x14ac:dyDescent="0.2">
      <c r="A22" s="30" t="s">
        <v>101</v>
      </c>
      <c r="B22" s="31" t="s">
        <v>102</v>
      </c>
      <c r="C22" s="32"/>
      <c r="D22" s="32"/>
      <c r="E22" s="32"/>
      <c r="F22" s="147" t="e">
        <f t="shared" si="0"/>
        <v>#DIV/0!</v>
      </c>
    </row>
    <row r="23" spans="1:6" s="26" customFormat="1" ht="12" hidden="1" customHeight="1" x14ac:dyDescent="0.2">
      <c r="A23" s="30" t="s">
        <v>103</v>
      </c>
      <c r="B23" s="31" t="s">
        <v>104</v>
      </c>
      <c r="C23" s="32"/>
      <c r="D23" s="32"/>
      <c r="E23" s="32"/>
      <c r="F23" s="147" t="e">
        <f t="shared" si="0"/>
        <v>#DIV/0!</v>
      </c>
    </row>
    <row r="24" spans="1:6" s="26" customFormat="1" ht="12" hidden="1" customHeight="1" x14ac:dyDescent="0.2">
      <c r="A24" s="30" t="s">
        <v>16</v>
      </c>
      <c r="B24" s="31" t="s">
        <v>105</v>
      </c>
      <c r="C24" s="32"/>
      <c r="D24" s="32"/>
      <c r="E24" s="32"/>
      <c r="F24" s="147" t="e">
        <f t="shared" si="0"/>
        <v>#DIV/0!</v>
      </c>
    </row>
    <row r="25" spans="1:6" s="26" customFormat="1" ht="12" hidden="1" customHeight="1" x14ac:dyDescent="0.2">
      <c r="A25" s="30" t="s">
        <v>17</v>
      </c>
      <c r="B25" s="31" t="s">
        <v>106</v>
      </c>
      <c r="C25" s="32"/>
      <c r="D25" s="32"/>
      <c r="E25" s="32"/>
      <c r="F25" s="147" t="e">
        <f t="shared" si="0"/>
        <v>#DIV/0!</v>
      </c>
    </row>
    <row r="26" spans="1:6" s="26" customFormat="1" ht="12" hidden="1" customHeight="1" thickBot="1" x14ac:dyDescent="0.25">
      <c r="A26" s="33" t="s">
        <v>107</v>
      </c>
      <c r="B26" s="34" t="s">
        <v>108</v>
      </c>
      <c r="C26" s="36"/>
      <c r="D26" s="36"/>
      <c r="E26" s="36"/>
      <c r="F26" s="148" t="e">
        <f t="shared" si="0"/>
        <v>#DIV/0!</v>
      </c>
    </row>
    <row r="27" spans="1:6" s="26" customFormat="1" ht="12" customHeight="1" thickBot="1" x14ac:dyDescent="0.25">
      <c r="A27" s="24" t="s">
        <v>18</v>
      </c>
      <c r="B27" s="25" t="s">
        <v>109</v>
      </c>
      <c r="C27" s="11">
        <f>SUM(C28:C37)</f>
        <v>13522000</v>
      </c>
      <c r="D27" s="11">
        <f t="shared" ref="D27:E27" si="1">SUM(D28:D37)</f>
        <v>13495000</v>
      </c>
      <c r="E27" s="11">
        <f t="shared" si="1"/>
        <v>13989875</v>
      </c>
      <c r="F27" s="149">
        <f t="shared" si="0"/>
        <v>103.66709892552797</v>
      </c>
    </row>
    <row r="28" spans="1:6" s="26" customFormat="1" ht="12" customHeight="1" x14ac:dyDescent="0.2">
      <c r="A28" s="27" t="s">
        <v>19</v>
      </c>
      <c r="B28" s="28" t="s">
        <v>110</v>
      </c>
      <c r="C28" s="29"/>
      <c r="D28" s="29"/>
      <c r="E28" s="29"/>
      <c r="F28" s="150"/>
    </row>
    <row r="29" spans="1:6" s="26" customFormat="1" ht="12" customHeight="1" x14ac:dyDescent="0.2">
      <c r="A29" s="30" t="s">
        <v>21</v>
      </c>
      <c r="B29" s="31" t="s">
        <v>111</v>
      </c>
      <c r="C29" s="32">
        <v>13522000</v>
      </c>
      <c r="D29" s="32">
        <v>9917000</v>
      </c>
      <c r="E29" s="32">
        <v>10333759</v>
      </c>
      <c r="F29" s="147">
        <f>E29/D29*100</f>
        <v>104.20247050519311</v>
      </c>
    </row>
    <row r="30" spans="1:6" s="26" customFormat="1" ht="12" customHeight="1" x14ac:dyDescent="0.2">
      <c r="A30" s="30" t="s">
        <v>23</v>
      </c>
      <c r="B30" s="31" t="s">
        <v>112</v>
      </c>
      <c r="C30" s="32"/>
      <c r="D30" s="32"/>
      <c r="E30" s="32">
        <v>40000</v>
      </c>
      <c r="F30" s="147"/>
    </row>
    <row r="31" spans="1:6" s="26" customFormat="1" ht="12" customHeight="1" x14ac:dyDescent="0.2">
      <c r="A31" s="30" t="s">
        <v>113</v>
      </c>
      <c r="B31" s="31" t="s">
        <v>114</v>
      </c>
      <c r="C31" s="32"/>
      <c r="D31" s="32"/>
      <c r="E31" s="32"/>
      <c r="F31" s="147"/>
    </row>
    <row r="32" spans="1:6" s="26" customFormat="1" ht="12" customHeight="1" x14ac:dyDescent="0.2">
      <c r="A32" s="30" t="s">
        <v>115</v>
      </c>
      <c r="B32" s="31" t="s">
        <v>116</v>
      </c>
      <c r="C32" s="32"/>
      <c r="D32" s="32">
        <v>3488000</v>
      </c>
      <c r="E32" s="32">
        <v>3542951</v>
      </c>
      <c r="F32" s="147">
        <f>E32/D32*100</f>
        <v>101.57543004587156</v>
      </c>
    </row>
    <row r="33" spans="1:6" s="26" customFormat="1" ht="12" customHeight="1" x14ac:dyDescent="0.2">
      <c r="A33" s="30" t="s">
        <v>117</v>
      </c>
      <c r="B33" s="31" t="s">
        <v>118</v>
      </c>
      <c r="C33" s="32"/>
      <c r="D33" s="32">
        <v>37000</v>
      </c>
      <c r="E33" s="32">
        <v>19590</v>
      </c>
      <c r="F33" s="147">
        <f>E33/D33*100</f>
        <v>52.945945945945951</v>
      </c>
    </row>
    <row r="34" spans="1:6" s="26" customFormat="1" ht="12" customHeight="1" x14ac:dyDescent="0.2">
      <c r="A34" s="30" t="s">
        <v>119</v>
      </c>
      <c r="B34" s="31" t="s">
        <v>120</v>
      </c>
      <c r="C34" s="32"/>
      <c r="D34" s="32"/>
      <c r="E34" s="32"/>
      <c r="F34" s="147"/>
    </row>
    <row r="35" spans="1:6" s="26" customFormat="1" ht="12" customHeight="1" x14ac:dyDescent="0.2">
      <c r="A35" s="30" t="s">
        <v>121</v>
      </c>
      <c r="B35" s="31" t="s">
        <v>122</v>
      </c>
      <c r="C35" s="32"/>
      <c r="D35" s="32"/>
      <c r="E35" s="32"/>
      <c r="F35" s="147"/>
    </row>
    <row r="36" spans="1:6" s="26" customFormat="1" ht="12" customHeight="1" x14ac:dyDescent="0.2">
      <c r="A36" s="30" t="s">
        <v>123</v>
      </c>
      <c r="B36" s="31" t="s">
        <v>124</v>
      </c>
      <c r="C36" s="38"/>
      <c r="D36" s="38"/>
      <c r="E36" s="38"/>
      <c r="F36" s="147"/>
    </row>
    <row r="37" spans="1:6" s="26" customFormat="1" ht="12" customHeight="1" thickBot="1" x14ac:dyDescent="0.25">
      <c r="A37" s="33" t="s">
        <v>125</v>
      </c>
      <c r="B37" s="34" t="s">
        <v>126</v>
      </c>
      <c r="C37" s="39"/>
      <c r="D37" s="39">
        <v>53000</v>
      </c>
      <c r="E37" s="39">
        <v>53575</v>
      </c>
      <c r="F37" s="147">
        <f>E37/D37*100</f>
        <v>101.08490566037736</v>
      </c>
    </row>
    <row r="38" spans="1:6" s="26" customFormat="1" ht="12" customHeight="1" thickBot="1" x14ac:dyDescent="0.25">
      <c r="A38" s="24" t="s">
        <v>25</v>
      </c>
      <c r="B38" s="25" t="s">
        <v>127</v>
      </c>
      <c r="C38" s="11">
        <f>SUM(C39:C43)</f>
        <v>0</v>
      </c>
      <c r="D38" s="11">
        <f>SUM(D39:D43)</f>
        <v>0</v>
      </c>
      <c r="E38" s="11">
        <f>SUM(E39:E43)</f>
        <v>0</v>
      </c>
      <c r="F38" s="149"/>
    </row>
    <row r="39" spans="1:6" s="26" customFormat="1" ht="12" customHeight="1" x14ac:dyDescent="0.2">
      <c r="A39" s="27" t="s">
        <v>45</v>
      </c>
      <c r="B39" s="28" t="s">
        <v>20</v>
      </c>
      <c r="C39" s="40"/>
      <c r="D39" s="40"/>
      <c r="E39" s="40"/>
      <c r="F39" s="159"/>
    </row>
    <row r="40" spans="1:6" s="26" customFormat="1" ht="12" customHeight="1" x14ac:dyDescent="0.2">
      <c r="A40" s="30" t="s">
        <v>47</v>
      </c>
      <c r="B40" s="31" t="s">
        <v>22</v>
      </c>
      <c r="C40" s="38"/>
      <c r="D40" s="38"/>
      <c r="E40" s="38"/>
      <c r="F40" s="157"/>
    </row>
    <row r="41" spans="1:6" s="26" customFormat="1" ht="12" customHeight="1" x14ac:dyDescent="0.2">
      <c r="A41" s="30" t="s">
        <v>49</v>
      </c>
      <c r="B41" s="31" t="s">
        <v>24</v>
      </c>
      <c r="C41" s="38"/>
      <c r="D41" s="38"/>
      <c r="E41" s="38"/>
      <c r="F41" s="157"/>
    </row>
    <row r="42" spans="1:6" s="26" customFormat="1" ht="12" customHeight="1" x14ac:dyDescent="0.2">
      <c r="A42" s="30" t="s">
        <v>51</v>
      </c>
      <c r="B42" s="31" t="s">
        <v>128</v>
      </c>
      <c r="C42" s="38"/>
      <c r="D42" s="38"/>
      <c r="E42" s="38"/>
      <c r="F42" s="157"/>
    </row>
    <row r="43" spans="1:6" s="26" customFormat="1" ht="12" customHeight="1" thickBot="1" x14ac:dyDescent="0.25">
      <c r="A43" s="33" t="s">
        <v>129</v>
      </c>
      <c r="B43" s="34" t="s">
        <v>130</v>
      </c>
      <c r="C43" s="39"/>
      <c r="D43" s="39"/>
      <c r="E43" s="39"/>
      <c r="F43" s="158"/>
    </row>
    <row r="44" spans="1:6" s="26" customFormat="1" ht="12" customHeight="1" thickBot="1" x14ac:dyDescent="0.25">
      <c r="A44" s="24" t="s">
        <v>131</v>
      </c>
      <c r="B44" s="25" t="s">
        <v>132</v>
      </c>
      <c r="C44" s="11">
        <f>SUM(C45:C47)</f>
        <v>0</v>
      </c>
      <c r="D44" s="11">
        <f>SUM(D45:D47)</f>
        <v>0</v>
      </c>
      <c r="E44" s="11">
        <f>SUM(E45:E47)</f>
        <v>0</v>
      </c>
      <c r="F44" s="149"/>
    </row>
    <row r="45" spans="1:6" s="26" customFormat="1" ht="12" customHeight="1" x14ac:dyDescent="0.2">
      <c r="A45" s="27" t="s">
        <v>54</v>
      </c>
      <c r="B45" s="28" t="s">
        <v>133</v>
      </c>
      <c r="C45" s="29"/>
      <c r="D45" s="29"/>
      <c r="E45" s="29"/>
      <c r="F45" s="150"/>
    </row>
    <row r="46" spans="1:6" s="26" customFormat="1" ht="12" customHeight="1" x14ac:dyDescent="0.2">
      <c r="A46" s="30" t="s">
        <v>56</v>
      </c>
      <c r="B46" s="31" t="s">
        <v>134</v>
      </c>
      <c r="C46" s="32"/>
      <c r="D46" s="32"/>
      <c r="E46" s="32"/>
      <c r="F46" s="147"/>
    </row>
    <row r="47" spans="1:6" s="26" customFormat="1" ht="12" customHeight="1" x14ac:dyDescent="0.2">
      <c r="A47" s="30" t="s">
        <v>58</v>
      </c>
      <c r="B47" s="31" t="s">
        <v>135</v>
      </c>
      <c r="C47" s="32"/>
      <c r="D47" s="32"/>
      <c r="E47" s="32"/>
      <c r="F47" s="147"/>
    </row>
    <row r="48" spans="1:6" s="26" customFormat="1" ht="12" customHeight="1" thickBot="1" x14ac:dyDescent="0.25">
      <c r="A48" s="33" t="s">
        <v>60</v>
      </c>
      <c r="B48" s="34" t="s">
        <v>136</v>
      </c>
      <c r="C48" s="36"/>
      <c r="D48" s="36"/>
      <c r="E48" s="36"/>
      <c r="F48" s="148"/>
    </row>
    <row r="49" spans="1:6" s="26" customFormat="1" ht="12" customHeight="1" thickBot="1" x14ac:dyDescent="0.25">
      <c r="A49" s="24" t="s">
        <v>28</v>
      </c>
      <c r="B49" s="35" t="s">
        <v>137</v>
      </c>
      <c r="C49" s="11">
        <f>SUM(C50:C52)</f>
        <v>0</v>
      </c>
      <c r="D49" s="11">
        <f>SUM(D50:D52)</f>
        <v>0</v>
      </c>
      <c r="E49" s="11">
        <f>SUM(E50:E52)</f>
        <v>0</v>
      </c>
      <c r="F49" s="149"/>
    </row>
    <row r="50" spans="1:6" s="26" customFormat="1" ht="12" customHeight="1" x14ac:dyDescent="0.2">
      <c r="A50" s="27" t="s">
        <v>63</v>
      </c>
      <c r="B50" s="28" t="s">
        <v>138</v>
      </c>
      <c r="C50" s="38"/>
      <c r="D50" s="38"/>
      <c r="E50" s="38"/>
      <c r="F50" s="157"/>
    </row>
    <row r="51" spans="1:6" s="26" customFormat="1" ht="12" customHeight="1" x14ac:dyDescent="0.2">
      <c r="A51" s="30" t="s">
        <v>65</v>
      </c>
      <c r="B51" s="31" t="s">
        <v>139</v>
      </c>
      <c r="C51" s="38"/>
      <c r="D51" s="38"/>
      <c r="E51" s="38"/>
      <c r="F51" s="157"/>
    </row>
    <row r="52" spans="1:6" s="26" customFormat="1" ht="12" customHeight="1" x14ac:dyDescent="0.2">
      <c r="A52" s="30" t="s">
        <v>67</v>
      </c>
      <c r="B52" s="31" t="s">
        <v>140</v>
      </c>
      <c r="C52" s="38"/>
      <c r="D52" s="38"/>
      <c r="E52" s="38"/>
      <c r="F52" s="157"/>
    </row>
    <row r="53" spans="1:6" s="26" customFormat="1" ht="12" customHeight="1" thickBot="1" x14ac:dyDescent="0.25">
      <c r="A53" s="33" t="s">
        <v>69</v>
      </c>
      <c r="B53" s="34" t="s">
        <v>141</v>
      </c>
      <c r="C53" s="38"/>
      <c r="D53" s="38"/>
      <c r="E53" s="38"/>
      <c r="F53" s="157"/>
    </row>
    <row r="54" spans="1:6" s="26" customFormat="1" ht="12" customHeight="1" thickBot="1" x14ac:dyDescent="0.25">
      <c r="A54" s="24" t="s">
        <v>29</v>
      </c>
      <c r="B54" s="25" t="s">
        <v>142</v>
      </c>
      <c r="C54" s="14">
        <f>+C5+C6+C13+C20+C27+C38+C44+C49</f>
        <v>28780000</v>
      </c>
      <c r="D54" s="14">
        <f t="shared" ref="D54:E54" si="2">+D5+D6+D13+D20+D27+D38+D44+D49</f>
        <v>29136354</v>
      </c>
      <c r="E54" s="14">
        <f t="shared" si="2"/>
        <v>26164283</v>
      </c>
      <c r="F54" s="152">
        <f>E54/D54*100</f>
        <v>89.799440932108382</v>
      </c>
    </row>
    <row r="55" spans="1:6" s="26" customFormat="1" ht="12" customHeight="1" thickBot="1" x14ac:dyDescent="0.25">
      <c r="A55" s="41" t="s">
        <v>143</v>
      </c>
      <c r="B55" s="35" t="s">
        <v>144</v>
      </c>
      <c r="C55" s="11">
        <f>SUM(C56:C58)</f>
        <v>0</v>
      </c>
      <c r="D55" s="11">
        <f>SUM(D56:D58)</f>
        <v>0</v>
      </c>
      <c r="E55" s="11">
        <f>SUM(E56:E58)</f>
        <v>0</v>
      </c>
      <c r="F55" s="149"/>
    </row>
    <row r="56" spans="1:6" s="26" customFormat="1" ht="12" customHeight="1" x14ac:dyDescent="0.2">
      <c r="A56" s="27" t="s">
        <v>145</v>
      </c>
      <c r="B56" s="28" t="s">
        <v>146</v>
      </c>
      <c r="C56" s="38"/>
      <c r="D56" s="38"/>
      <c r="E56" s="38"/>
      <c r="F56" s="157"/>
    </row>
    <row r="57" spans="1:6" s="26" customFormat="1" ht="12" customHeight="1" x14ac:dyDescent="0.2">
      <c r="A57" s="30" t="s">
        <v>147</v>
      </c>
      <c r="B57" s="31" t="s">
        <v>148</v>
      </c>
      <c r="C57" s="38"/>
      <c r="D57" s="38"/>
      <c r="E57" s="38"/>
      <c r="F57" s="157"/>
    </row>
    <row r="58" spans="1:6" s="26" customFormat="1" ht="12" customHeight="1" thickBot="1" x14ac:dyDescent="0.25">
      <c r="A58" s="33" t="s">
        <v>149</v>
      </c>
      <c r="B58" s="42" t="s">
        <v>150</v>
      </c>
      <c r="C58" s="38"/>
      <c r="D58" s="38"/>
      <c r="E58" s="38"/>
      <c r="F58" s="157"/>
    </row>
    <row r="59" spans="1:6" s="26" customFormat="1" ht="12" customHeight="1" thickBot="1" x14ac:dyDescent="0.25">
      <c r="A59" s="41" t="s">
        <v>151</v>
      </c>
      <c r="B59" s="35" t="s">
        <v>152</v>
      </c>
      <c r="C59" s="11">
        <f>SUM(C60:C63)</f>
        <v>0</v>
      </c>
      <c r="D59" s="11">
        <f>SUM(D60:D63)</f>
        <v>0</v>
      </c>
      <c r="E59" s="11">
        <f>SUM(E60:E63)</f>
        <v>0</v>
      </c>
      <c r="F59" s="149"/>
    </row>
    <row r="60" spans="1:6" s="26" customFormat="1" ht="12" customHeight="1" x14ac:dyDescent="0.2">
      <c r="A60" s="27" t="s">
        <v>153</v>
      </c>
      <c r="B60" s="28" t="s">
        <v>154</v>
      </c>
      <c r="C60" s="38"/>
      <c r="D60" s="38"/>
      <c r="E60" s="38"/>
      <c r="F60" s="157"/>
    </row>
    <row r="61" spans="1:6" s="26" customFormat="1" ht="12" customHeight="1" x14ac:dyDescent="0.2">
      <c r="A61" s="30" t="s">
        <v>155</v>
      </c>
      <c r="B61" s="31" t="s">
        <v>156</v>
      </c>
      <c r="C61" s="38"/>
      <c r="D61" s="38"/>
      <c r="E61" s="38"/>
      <c r="F61" s="157"/>
    </row>
    <row r="62" spans="1:6" s="26" customFormat="1" ht="12" customHeight="1" x14ac:dyDescent="0.2">
      <c r="A62" s="30" t="s">
        <v>157</v>
      </c>
      <c r="B62" s="31" t="s">
        <v>158</v>
      </c>
      <c r="C62" s="38"/>
      <c r="D62" s="38"/>
      <c r="E62" s="38"/>
      <c r="F62" s="157"/>
    </row>
    <row r="63" spans="1:6" s="26" customFormat="1" ht="12" customHeight="1" thickBot="1" x14ac:dyDescent="0.25">
      <c r="A63" s="33" t="s">
        <v>159</v>
      </c>
      <c r="B63" s="34" t="s">
        <v>160</v>
      </c>
      <c r="C63" s="38"/>
      <c r="D63" s="38"/>
      <c r="E63" s="38"/>
      <c r="F63" s="157"/>
    </row>
    <row r="64" spans="1:6" s="26" customFormat="1" ht="12" customHeight="1" thickBot="1" x14ac:dyDescent="0.25">
      <c r="A64" s="41" t="s">
        <v>161</v>
      </c>
      <c r="B64" s="35" t="s">
        <v>162</v>
      </c>
      <c r="C64" s="11">
        <f>SUM(C65:C66)</f>
        <v>0</v>
      </c>
      <c r="D64" s="11">
        <f>SUM(D65:D66)</f>
        <v>0</v>
      </c>
      <c r="E64" s="11">
        <f>SUM(E65:E66)</f>
        <v>0</v>
      </c>
      <c r="F64" s="149"/>
    </row>
    <row r="65" spans="1:6" s="26" customFormat="1" ht="12" customHeight="1" x14ac:dyDescent="0.2">
      <c r="A65" s="27" t="s">
        <v>163</v>
      </c>
      <c r="B65" s="28" t="s">
        <v>164</v>
      </c>
      <c r="C65" s="38"/>
      <c r="D65" s="38"/>
      <c r="E65" s="38"/>
      <c r="F65" s="157"/>
    </row>
    <row r="66" spans="1:6" s="26" customFormat="1" ht="12" customHeight="1" thickBot="1" x14ac:dyDescent="0.25">
      <c r="A66" s="33" t="s">
        <v>165</v>
      </c>
      <c r="B66" s="34" t="s">
        <v>166</v>
      </c>
      <c r="C66" s="38"/>
      <c r="D66" s="38"/>
      <c r="E66" s="38"/>
      <c r="F66" s="157"/>
    </row>
    <row r="67" spans="1:6" s="26" customFormat="1" ht="12" customHeight="1" thickBot="1" x14ac:dyDescent="0.25">
      <c r="A67" s="41" t="s">
        <v>167</v>
      </c>
      <c r="B67" s="35" t="s">
        <v>168</v>
      </c>
      <c r="C67" s="11">
        <f>SUM(C68:C70)</f>
        <v>0</v>
      </c>
      <c r="D67" s="11">
        <f>SUM(D68:D70)</f>
        <v>0</v>
      </c>
      <c r="E67" s="11">
        <f>SUM(E68:E70)</f>
        <v>0</v>
      </c>
      <c r="F67" s="149"/>
    </row>
    <row r="68" spans="1:6" s="26" customFormat="1" ht="12" customHeight="1" x14ac:dyDescent="0.2">
      <c r="A68" s="27" t="s">
        <v>169</v>
      </c>
      <c r="B68" s="28" t="s">
        <v>170</v>
      </c>
      <c r="C68" s="38"/>
      <c r="D68" s="38"/>
      <c r="E68" s="38"/>
      <c r="F68" s="157"/>
    </row>
    <row r="69" spans="1:6" s="26" customFormat="1" ht="12" customHeight="1" x14ac:dyDescent="0.2">
      <c r="A69" s="30" t="s">
        <v>171</v>
      </c>
      <c r="B69" s="31" t="s">
        <v>172</v>
      </c>
      <c r="C69" s="38"/>
      <c r="D69" s="38"/>
      <c r="E69" s="38"/>
      <c r="F69" s="157"/>
    </row>
    <row r="70" spans="1:6" s="26" customFormat="1" ht="12" customHeight="1" thickBot="1" x14ac:dyDescent="0.25">
      <c r="A70" s="33" t="s">
        <v>173</v>
      </c>
      <c r="B70" s="34" t="s">
        <v>174</v>
      </c>
      <c r="C70" s="38"/>
      <c r="D70" s="38"/>
      <c r="E70" s="38"/>
      <c r="F70" s="157"/>
    </row>
    <row r="71" spans="1:6" s="26" customFormat="1" ht="12" customHeight="1" thickBot="1" x14ac:dyDescent="0.25">
      <c r="A71" s="41" t="s">
        <v>175</v>
      </c>
      <c r="B71" s="35" t="s">
        <v>176</v>
      </c>
      <c r="C71" s="11">
        <f>SUM(C72:C75)</f>
        <v>0</v>
      </c>
      <c r="D71" s="11">
        <f>SUM(D72:D75)</f>
        <v>0</v>
      </c>
      <c r="E71" s="11">
        <f>SUM(E72:E75)</f>
        <v>0</v>
      </c>
      <c r="F71" s="149"/>
    </row>
    <row r="72" spans="1:6" s="26" customFormat="1" ht="12" customHeight="1" x14ac:dyDescent="0.2">
      <c r="A72" s="43" t="s">
        <v>177</v>
      </c>
      <c r="B72" s="28" t="s">
        <v>178</v>
      </c>
      <c r="C72" s="38"/>
      <c r="D72" s="38"/>
      <c r="E72" s="38"/>
      <c r="F72" s="157"/>
    </row>
    <row r="73" spans="1:6" s="26" customFormat="1" ht="12" customHeight="1" x14ac:dyDescent="0.2">
      <c r="A73" s="44" t="s">
        <v>179</v>
      </c>
      <c r="B73" s="31" t="s">
        <v>180</v>
      </c>
      <c r="C73" s="38"/>
      <c r="D73" s="38"/>
      <c r="E73" s="38"/>
      <c r="F73" s="157"/>
    </row>
    <row r="74" spans="1:6" s="26" customFormat="1" ht="12" customHeight="1" x14ac:dyDescent="0.2">
      <c r="A74" s="44" t="s">
        <v>181</v>
      </c>
      <c r="B74" s="31" t="s">
        <v>182</v>
      </c>
      <c r="C74" s="38"/>
      <c r="D74" s="38"/>
      <c r="E74" s="38"/>
      <c r="F74" s="157"/>
    </row>
    <row r="75" spans="1:6" s="26" customFormat="1" ht="12" customHeight="1" thickBot="1" x14ac:dyDescent="0.25">
      <c r="A75" s="45" t="s">
        <v>183</v>
      </c>
      <c r="B75" s="34" t="s">
        <v>184</v>
      </c>
      <c r="C75" s="38"/>
      <c r="D75" s="38"/>
      <c r="E75" s="38"/>
      <c r="F75" s="157"/>
    </row>
    <row r="76" spans="1:6" s="26" customFormat="1" ht="13.5" customHeight="1" thickBot="1" x14ac:dyDescent="0.25">
      <c r="A76" s="41" t="s">
        <v>185</v>
      </c>
      <c r="B76" s="35" t="s">
        <v>186</v>
      </c>
      <c r="C76" s="46"/>
      <c r="D76" s="46"/>
      <c r="E76" s="46"/>
      <c r="F76" s="160"/>
    </row>
    <row r="77" spans="1:6" s="26" customFormat="1" ht="15.75" customHeight="1" thickBot="1" x14ac:dyDescent="0.25">
      <c r="A77" s="41" t="s">
        <v>187</v>
      </c>
      <c r="B77" s="47" t="s">
        <v>188</v>
      </c>
      <c r="C77" s="14">
        <f>+C55+C59+C64+C67+C71+C76</f>
        <v>0</v>
      </c>
      <c r="D77" s="14">
        <f>+D55+D59+D64+D67+D71+D76</f>
        <v>0</v>
      </c>
      <c r="E77" s="14">
        <f>+E55+E59+E64+E67+E71+E76</f>
        <v>0</v>
      </c>
      <c r="F77" s="152"/>
    </row>
    <row r="78" spans="1:6" s="26" customFormat="1" ht="16.5" customHeight="1" thickBot="1" x14ac:dyDescent="0.25">
      <c r="A78" s="48" t="s">
        <v>189</v>
      </c>
      <c r="B78" s="49" t="s">
        <v>190</v>
      </c>
      <c r="C78" s="14">
        <f>+C54+C77</f>
        <v>28780000</v>
      </c>
      <c r="D78" s="14">
        <f t="shared" ref="D78:E78" si="3">+D54+D77</f>
        <v>29136354</v>
      </c>
      <c r="E78" s="14">
        <f t="shared" si="3"/>
        <v>26164283</v>
      </c>
      <c r="F78" s="152">
        <f>E78/D78*100</f>
        <v>89.799440932108382</v>
      </c>
    </row>
    <row r="79" spans="1:6" s="26" customFormat="1" x14ac:dyDescent="0.2">
      <c r="A79" s="77"/>
      <c r="B79" s="78"/>
      <c r="C79" s="79"/>
      <c r="D79" s="79"/>
      <c r="E79" s="79"/>
      <c r="F79" s="79"/>
    </row>
    <row r="80" spans="1:6" ht="16.5" customHeight="1" x14ac:dyDescent="0.25">
      <c r="A80" s="485" t="s">
        <v>191</v>
      </c>
      <c r="B80" s="485"/>
      <c r="C80" s="485"/>
      <c r="D80" s="485"/>
      <c r="E80" s="485"/>
      <c r="F80" s="485"/>
    </row>
    <row r="81" spans="1:6" s="53" customFormat="1" ht="16.5" customHeight="1" thickBot="1" x14ac:dyDescent="0.3">
      <c r="A81" s="483" t="s">
        <v>192</v>
      </c>
      <c r="B81" s="483"/>
      <c r="C81" s="52"/>
      <c r="D81" s="52"/>
      <c r="E81" s="52"/>
      <c r="F81" s="52" t="s">
        <v>298</v>
      </c>
    </row>
    <row r="82" spans="1:6" ht="38.1" customHeight="1" thickBot="1" x14ac:dyDescent="0.3">
      <c r="A82" s="17" t="s">
        <v>76</v>
      </c>
      <c r="B82" s="18" t="s">
        <v>193</v>
      </c>
      <c r="C82" s="19" t="s">
        <v>295</v>
      </c>
      <c r="D82" s="19" t="s">
        <v>290</v>
      </c>
      <c r="E82" s="19" t="s">
        <v>296</v>
      </c>
      <c r="F82" s="19" t="s">
        <v>297</v>
      </c>
    </row>
    <row r="83" spans="1:6" s="23" customFormat="1" ht="12" customHeight="1" thickBot="1" x14ac:dyDescent="0.25">
      <c r="A83" s="10">
        <v>1</v>
      </c>
      <c r="B83" s="54">
        <v>2</v>
      </c>
      <c r="C83" s="55">
        <v>3</v>
      </c>
      <c r="D83" s="55">
        <v>3</v>
      </c>
      <c r="E83" s="55">
        <v>3</v>
      </c>
      <c r="F83" s="55">
        <v>3</v>
      </c>
    </row>
    <row r="84" spans="1:6" ht="12" customHeight="1" thickBot="1" x14ac:dyDescent="0.3">
      <c r="A84" s="56" t="s">
        <v>1</v>
      </c>
      <c r="B84" s="57" t="s">
        <v>194</v>
      </c>
      <c r="C84" s="58">
        <f>SUM(C85:C89)</f>
        <v>28780000</v>
      </c>
      <c r="D84" s="58">
        <f>SUM(D85:D89)</f>
        <v>28989454</v>
      </c>
      <c r="E84" s="58">
        <f>SUM(E85:E89)</f>
        <v>25934889</v>
      </c>
      <c r="F84" s="145">
        <f>E84/D84*100</f>
        <v>89.463185474276258</v>
      </c>
    </row>
    <row r="85" spans="1:6" ht="12" customHeight="1" x14ac:dyDescent="0.25">
      <c r="A85" s="59" t="s">
        <v>2</v>
      </c>
      <c r="B85" s="60" t="s">
        <v>33</v>
      </c>
      <c r="C85" s="61">
        <v>13456000</v>
      </c>
      <c r="D85" s="61">
        <v>13560666</v>
      </c>
      <c r="E85" s="61">
        <v>10893594</v>
      </c>
      <c r="F85" s="146">
        <f>E85/D85*100</f>
        <v>80.33229341390755</v>
      </c>
    </row>
    <row r="86" spans="1:6" ht="12" customHeight="1" x14ac:dyDescent="0.25">
      <c r="A86" s="30" t="s">
        <v>3</v>
      </c>
      <c r="B86" s="2" t="s">
        <v>34</v>
      </c>
      <c r="C86" s="32">
        <v>3552000</v>
      </c>
      <c r="D86" s="32">
        <v>3534788</v>
      </c>
      <c r="E86" s="32">
        <v>2856734</v>
      </c>
      <c r="F86" s="147">
        <f>E86/D86*100</f>
        <v>80.817689773757294</v>
      </c>
    </row>
    <row r="87" spans="1:6" ht="12" customHeight="1" x14ac:dyDescent="0.25">
      <c r="A87" s="30" t="s">
        <v>4</v>
      </c>
      <c r="B87" s="2" t="s">
        <v>35</v>
      </c>
      <c r="C87" s="36">
        <v>6660000</v>
      </c>
      <c r="D87" s="36">
        <v>6782000</v>
      </c>
      <c r="E87" s="36">
        <v>7027371</v>
      </c>
      <c r="F87" s="148">
        <f>E87/D87*100</f>
        <v>103.61797404895312</v>
      </c>
    </row>
    <row r="88" spans="1:6" ht="12" customHeight="1" x14ac:dyDescent="0.25">
      <c r="A88" s="30" t="s">
        <v>5</v>
      </c>
      <c r="B88" s="62" t="s">
        <v>36</v>
      </c>
      <c r="C88" s="36"/>
      <c r="D88" s="36"/>
      <c r="E88" s="36"/>
      <c r="F88" s="148"/>
    </row>
    <row r="89" spans="1:6" ht="12" customHeight="1" thickBot="1" x14ac:dyDescent="0.3">
      <c r="A89" s="30" t="s">
        <v>195</v>
      </c>
      <c r="B89" s="63" t="s">
        <v>37</v>
      </c>
      <c r="C89" s="36">
        <v>5112000</v>
      </c>
      <c r="D89" s="36">
        <v>5112000</v>
      </c>
      <c r="E89" s="36">
        <v>5157190</v>
      </c>
      <c r="F89" s="148">
        <f>E89/D89*100</f>
        <v>100.88399843505478</v>
      </c>
    </row>
    <row r="90" spans="1:6" ht="12" customHeight="1" thickBot="1" x14ac:dyDescent="0.3">
      <c r="A90" s="24" t="s">
        <v>6</v>
      </c>
      <c r="B90" s="65" t="s">
        <v>196</v>
      </c>
      <c r="C90" s="11">
        <f>+C91+C93+C95</f>
        <v>0</v>
      </c>
      <c r="D90" s="11">
        <f>+D91+D93+D95</f>
        <v>146900</v>
      </c>
      <c r="E90" s="11">
        <f>+E91+E93+E95</f>
        <v>229394</v>
      </c>
      <c r="F90" s="149"/>
    </row>
    <row r="91" spans="1:6" ht="12" customHeight="1" x14ac:dyDescent="0.25">
      <c r="A91" s="27" t="s">
        <v>7</v>
      </c>
      <c r="B91" s="2" t="s">
        <v>38</v>
      </c>
      <c r="C91" s="29"/>
      <c r="D91" s="29">
        <v>146900</v>
      </c>
      <c r="E91" s="29">
        <v>229394</v>
      </c>
      <c r="F91" s="150">
        <f>E91/D91*100</f>
        <v>156.1565690946222</v>
      </c>
    </row>
    <row r="92" spans="1:6" ht="12" customHeight="1" x14ac:dyDescent="0.25">
      <c r="A92" s="27" t="s">
        <v>9</v>
      </c>
      <c r="B92" s="66" t="s">
        <v>197</v>
      </c>
      <c r="C92" s="29"/>
      <c r="D92" s="29"/>
      <c r="E92" s="29"/>
      <c r="F92" s="150"/>
    </row>
    <row r="93" spans="1:6" ht="12" customHeight="1" x14ac:dyDescent="0.25">
      <c r="A93" s="27" t="s">
        <v>10</v>
      </c>
      <c r="B93" s="66" t="s">
        <v>39</v>
      </c>
      <c r="C93" s="32"/>
      <c r="D93" s="32"/>
      <c r="E93" s="32"/>
      <c r="F93" s="147"/>
    </row>
    <row r="94" spans="1:6" ht="12" customHeight="1" x14ac:dyDescent="0.25">
      <c r="A94" s="27" t="s">
        <v>11</v>
      </c>
      <c r="B94" s="66" t="s">
        <v>198</v>
      </c>
      <c r="C94" s="12"/>
      <c r="D94" s="12"/>
      <c r="E94" s="12"/>
      <c r="F94" s="151"/>
    </row>
    <row r="95" spans="1:6" ht="12" customHeight="1" thickBot="1" x14ac:dyDescent="0.3">
      <c r="A95" s="27" t="s">
        <v>82</v>
      </c>
      <c r="B95" s="67" t="s">
        <v>199</v>
      </c>
      <c r="C95" s="12"/>
      <c r="D95" s="12"/>
      <c r="E95" s="12"/>
      <c r="F95" s="151"/>
    </row>
    <row r="96" spans="1:6" ht="12" customHeight="1" thickBot="1" x14ac:dyDescent="0.3">
      <c r="A96" s="24" t="s">
        <v>12</v>
      </c>
      <c r="B96" s="5" t="s">
        <v>200</v>
      </c>
      <c r="C96" s="11">
        <f>+C97+C98</f>
        <v>0</v>
      </c>
      <c r="D96" s="11">
        <f>+D97+D98</f>
        <v>0</v>
      </c>
      <c r="E96" s="11">
        <f>+E97+E98</f>
        <v>0</v>
      </c>
      <c r="F96" s="149"/>
    </row>
    <row r="97" spans="1:6" ht="12" customHeight="1" x14ac:dyDescent="0.25">
      <c r="A97" s="27" t="s">
        <v>87</v>
      </c>
      <c r="B97" s="4" t="s">
        <v>201</v>
      </c>
      <c r="C97" s="29"/>
      <c r="D97" s="29"/>
      <c r="E97" s="29"/>
      <c r="F97" s="150"/>
    </row>
    <row r="98" spans="1:6" ht="12" customHeight="1" thickBot="1" x14ac:dyDescent="0.3">
      <c r="A98" s="33" t="s">
        <v>89</v>
      </c>
      <c r="B98" s="66" t="s">
        <v>202</v>
      </c>
      <c r="C98" s="36"/>
      <c r="D98" s="36"/>
      <c r="E98" s="36"/>
      <c r="F98" s="148"/>
    </row>
    <row r="99" spans="1:6" ht="12" customHeight="1" thickBot="1" x14ac:dyDescent="0.3">
      <c r="A99" s="24" t="s">
        <v>14</v>
      </c>
      <c r="B99" s="5" t="s">
        <v>71</v>
      </c>
      <c r="C99" s="11">
        <f>+C84+C90+C96</f>
        <v>28780000</v>
      </c>
      <c r="D99" s="11">
        <f>+D84+D90+D96</f>
        <v>29136354</v>
      </c>
      <c r="E99" s="11">
        <f>+E84+E90+E96</f>
        <v>26164283</v>
      </c>
      <c r="F99" s="149">
        <f>E99/D99*100</f>
        <v>89.799440932108382</v>
      </c>
    </row>
    <row r="100" spans="1:6" ht="12" customHeight="1" thickBot="1" x14ac:dyDescent="0.3">
      <c r="A100" s="24" t="s">
        <v>18</v>
      </c>
      <c r="B100" s="5" t="s">
        <v>40</v>
      </c>
      <c r="C100" s="11">
        <f>+C101+C102+C103</f>
        <v>0</v>
      </c>
      <c r="D100" s="11">
        <f>+D101+D102+D103</f>
        <v>0</v>
      </c>
      <c r="E100" s="11">
        <f>+E101+E102+E103</f>
        <v>0</v>
      </c>
      <c r="F100" s="149"/>
    </row>
    <row r="101" spans="1:6" ht="12" customHeight="1" x14ac:dyDescent="0.25">
      <c r="A101" s="27" t="s">
        <v>19</v>
      </c>
      <c r="B101" s="4" t="s">
        <v>41</v>
      </c>
      <c r="C101" s="12"/>
      <c r="D101" s="12"/>
      <c r="E101" s="12"/>
      <c r="F101" s="151"/>
    </row>
    <row r="102" spans="1:6" ht="12" customHeight="1" x14ac:dyDescent="0.25">
      <c r="A102" s="27" t="s">
        <v>21</v>
      </c>
      <c r="B102" s="4" t="s">
        <v>42</v>
      </c>
      <c r="C102" s="12"/>
      <c r="D102" s="12"/>
      <c r="E102" s="12"/>
      <c r="F102" s="151"/>
    </row>
    <row r="103" spans="1:6" ht="12" customHeight="1" thickBot="1" x14ac:dyDescent="0.3">
      <c r="A103" s="64" t="s">
        <v>23</v>
      </c>
      <c r="B103" s="13" t="s">
        <v>43</v>
      </c>
      <c r="C103" s="12"/>
      <c r="D103" s="12"/>
      <c r="E103" s="12"/>
      <c r="F103" s="151"/>
    </row>
    <row r="104" spans="1:6" ht="12" customHeight="1" thickBot="1" x14ac:dyDescent="0.3">
      <c r="A104" s="24" t="s">
        <v>25</v>
      </c>
      <c r="B104" s="5" t="s">
        <v>44</v>
      </c>
      <c r="C104" s="11">
        <f>+C105+C106+C107+C108</f>
        <v>0</v>
      </c>
      <c r="D104" s="11">
        <f>+D105+D106+D107+D108</f>
        <v>0</v>
      </c>
      <c r="E104" s="11">
        <f>+E105+E106+E107+E108</f>
        <v>0</v>
      </c>
      <c r="F104" s="149"/>
    </row>
    <row r="105" spans="1:6" ht="12" customHeight="1" x14ac:dyDescent="0.25">
      <c r="A105" s="27" t="s">
        <v>45</v>
      </c>
      <c r="B105" s="4" t="s">
        <v>46</v>
      </c>
      <c r="C105" s="12"/>
      <c r="D105" s="12"/>
      <c r="E105" s="12"/>
      <c r="F105" s="151"/>
    </row>
    <row r="106" spans="1:6" ht="12" customHeight="1" x14ac:dyDescent="0.25">
      <c r="A106" s="27" t="s">
        <v>47</v>
      </c>
      <c r="B106" s="4" t="s">
        <v>48</v>
      </c>
      <c r="C106" s="12"/>
      <c r="D106" s="12"/>
      <c r="E106" s="12"/>
      <c r="F106" s="151"/>
    </row>
    <row r="107" spans="1:6" ht="12" customHeight="1" x14ac:dyDescent="0.25">
      <c r="A107" s="27" t="s">
        <v>49</v>
      </c>
      <c r="B107" s="4" t="s">
        <v>50</v>
      </c>
      <c r="C107" s="12"/>
      <c r="D107" s="12"/>
      <c r="E107" s="12"/>
      <c r="F107" s="151"/>
    </row>
    <row r="108" spans="1:6" ht="12" customHeight="1" thickBot="1" x14ac:dyDescent="0.3">
      <c r="A108" s="64" t="s">
        <v>51</v>
      </c>
      <c r="B108" s="13" t="s">
        <v>52</v>
      </c>
      <c r="C108" s="12"/>
      <c r="D108" s="12"/>
      <c r="E108" s="12"/>
      <c r="F108" s="151"/>
    </row>
    <row r="109" spans="1:6" ht="12" customHeight="1" thickBot="1" x14ac:dyDescent="0.3">
      <c r="A109" s="24" t="s">
        <v>27</v>
      </c>
      <c r="B109" s="5" t="s">
        <v>53</v>
      </c>
      <c r="C109" s="14">
        <f>+C110+C111+C113+C114+C112</f>
        <v>0</v>
      </c>
      <c r="D109" s="14">
        <f>+D110+D111+D113+D114+D112</f>
        <v>0</v>
      </c>
      <c r="E109" s="14">
        <f>+E110+E111+E113+E114+E112</f>
        <v>0</v>
      </c>
      <c r="F109" s="152"/>
    </row>
    <row r="110" spans="1:6" ht="12" customHeight="1" x14ac:dyDescent="0.25">
      <c r="A110" s="27" t="s">
        <v>54</v>
      </c>
      <c r="B110" s="4" t="s">
        <v>55</v>
      </c>
      <c r="C110" s="12"/>
      <c r="D110" s="12"/>
      <c r="E110" s="12"/>
      <c r="F110" s="151"/>
    </row>
    <row r="111" spans="1:6" ht="12" customHeight="1" x14ac:dyDescent="0.25">
      <c r="A111" s="27" t="s">
        <v>56</v>
      </c>
      <c r="B111" s="4" t="s">
        <v>57</v>
      </c>
      <c r="C111" s="12"/>
      <c r="D111" s="12"/>
      <c r="E111" s="12"/>
      <c r="F111" s="151"/>
    </row>
    <row r="112" spans="1:6" ht="12" customHeight="1" x14ac:dyDescent="0.25">
      <c r="A112" s="27" t="s">
        <v>58</v>
      </c>
      <c r="B112" s="4" t="s">
        <v>73</v>
      </c>
      <c r="C112" s="12"/>
      <c r="D112" s="12"/>
      <c r="E112" s="12"/>
      <c r="F112" s="151"/>
    </row>
    <row r="113" spans="1:12" ht="12" customHeight="1" x14ac:dyDescent="0.25">
      <c r="A113" s="27" t="s">
        <v>60</v>
      </c>
      <c r="B113" s="4" t="s">
        <v>59</v>
      </c>
      <c r="C113" s="12"/>
      <c r="D113" s="12"/>
      <c r="E113" s="12"/>
      <c r="F113" s="151"/>
    </row>
    <row r="114" spans="1:12" ht="12" customHeight="1" thickBot="1" x14ac:dyDescent="0.3">
      <c r="A114" s="64" t="s">
        <v>72</v>
      </c>
      <c r="B114" s="13" t="s">
        <v>61</v>
      </c>
      <c r="C114" s="12"/>
      <c r="D114" s="12"/>
      <c r="E114" s="12"/>
      <c r="F114" s="151"/>
    </row>
    <row r="115" spans="1:12" ht="12" customHeight="1" thickBot="1" x14ac:dyDescent="0.3">
      <c r="A115" s="24" t="s">
        <v>28</v>
      </c>
      <c r="B115" s="5" t="s">
        <v>62</v>
      </c>
      <c r="C115" s="68">
        <f>+C116+C117+C118+C119</f>
        <v>0</v>
      </c>
      <c r="D115" s="68">
        <f>+D116+D117+D118+D119</f>
        <v>0</v>
      </c>
      <c r="E115" s="68">
        <f>+E116+E117+E118+E119</f>
        <v>0</v>
      </c>
      <c r="F115" s="153"/>
    </row>
    <row r="116" spans="1:12" ht="12" customHeight="1" x14ac:dyDescent="0.25">
      <c r="A116" s="27" t="s">
        <v>63</v>
      </c>
      <c r="B116" s="4" t="s">
        <v>64</v>
      </c>
      <c r="C116" s="12"/>
      <c r="D116" s="12"/>
      <c r="E116" s="12"/>
      <c r="F116" s="151"/>
    </row>
    <row r="117" spans="1:12" ht="12" customHeight="1" x14ac:dyDescent="0.25">
      <c r="A117" s="27" t="s">
        <v>65</v>
      </c>
      <c r="B117" s="4" t="s">
        <v>66</v>
      </c>
      <c r="C117" s="12"/>
      <c r="D117" s="12"/>
      <c r="E117" s="12"/>
      <c r="F117" s="151"/>
    </row>
    <row r="118" spans="1:12" ht="12" customHeight="1" x14ac:dyDescent="0.25">
      <c r="A118" s="27" t="s">
        <v>67</v>
      </c>
      <c r="B118" s="4" t="s">
        <v>68</v>
      </c>
      <c r="C118" s="12"/>
      <c r="D118" s="12"/>
      <c r="E118" s="12"/>
      <c r="F118" s="151"/>
    </row>
    <row r="119" spans="1:12" ht="12" customHeight="1" thickBot="1" x14ac:dyDescent="0.3">
      <c r="A119" s="64" t="s">
        <v>69</v>
      </c>
      <c r="B119" s="13" t="s">
        <v>70</v>
      </c>
      <c r="C119" s="139"/>
      <c r="D119" s="139"/>
      <c r="E119" s="139"/>
      <c r="F119" s="161"/>
    </row>
    <row r="120" spans="1:12" ht="12" customHeight="1" thickBot="1" x14ac:dyDescent="0.3">
      <c r="A120" s="141" t="s">
        <v>29</v>
      </c>
      <c r="B120" s="5" t="s">
        <v>291</v>
      </c>
      <c r="C120" s="142"/>
      <c r="D120" s="162"/>
      <c r="E120" s="140"/>
      <c r="F120" s="163"/>
    </row>
    <row r="121" spans="1:12" ht="15" customHeight="1" thickBot="1" x14ac:dyDescent="0.3">
      <c r="A121" s="24" t="s">
        <v>31</v>
      </c>
      <c r="B121" s="5" t="s">
        <v>292</v>
      </c>
      <c r="C121" s="69">
        <f>+C100+C104+C109+C115</f>
        <v>0</v>
      </c>
      <c r="D121" s="69">
        <f>+D100+D104+D109+D115</f>
        <v>0</v>
      </c>
      <c r="E121" s="69">
        <f>+E100+E104+E109+E115</f>
        <v>0</v>
      </c>
      <c r="F121" s="155"/>
      <c r="I121" s="70"/>
      <c r="J121" s="71"/>
      <c r="K121" s="71"/>
      <c r="L121" s="71"/>
    </row>
    <row r="122" spans="1:12" s="26" customFormat="1" ht="12.95" customHeight="1" thickBot="1" x14ac:dyDescent="0.25">
      <c r="A122" s="72" t="s">
        <v>216</v>
      </c>
      <c r="B122" s="73" t="s">
        <v>293</v>
      </c>
      <c r="C122" s="69">
        <f>+C99+C121</f>
        <v>28780000</v>
      </c>
      <c r="D122" s="69">
        <f>+D99+D121</f>
        <v>29136354</v>
      </c>
      <c r="E122" s="69">
        <f>+E99+E121</f>
        <v>26164283</v>
      </c>
      <c r="F122" s="155">
        <f>E122/D122*100</f>
        <v>89.799440932108382</v>
      </c>
    </row>
    <row r="123" spans="1:12" ht="7.5" customHeight="1" x14ac:dyDescent="0.25"/>
    <row r="124" spans="1:12" x14ac:dyDescent="0.25">
      <c r="A124" s="484" t="s">
        <v>203</v>
      </c>
      <c r="B124" s="484"/>
      <c r="C124" s="484"/>
      <c r="D124" s="143"/>
      <c r="E124" s="137"/>
      <c r="F124" s="143"/>
    </row>
    <row r="125" spans="1:12" ht="15" customHeight="1" thickBot="1" x14ac:dyDescent="0.3">
      <c r="A125" s="482" t="s">
        <v>204</v>
      </c>
      <c r="B125" s="482"/>
      <c r="C125" s="16"/>
      <c r="D125" s="16"/>
      <c r="E125" s="16"/>
      <c r="F125" s="16" t="s">
        <v>298</v>
      </c>
    </row>
    <row r="126" spans="1:12" ht="13.5" customHeight="1" thickBot="1" x14ac:dyDescent="0.3">
      <c r="A126" s="24">
        <v>1</v>
      </c>
      <c r="B126" s="65" t="s">
        <v>205</v>
      </c>
      <c r="C126" s="11">
        <f>+C54-C99</f>
        <v>0</v>
      </c>
      <c r="D126" s="11">
        <f>+D54-D99</f>
        <v>0</v>
      </c>
      <c r="E126" s="11">
        <f>+E54-E99</f>
        <v>0</v>
      </c>
      <c r="F126" s="11">
        <f>+F54-F99</f>
        <v>0</v>
      </c>
      <c r="G126" s="76"/>
    </row>
    <row r="127" spans="1:12" ht="27.75" customHeight="1" thickBot="1" x14ac:dyDescent="0.3">
      <c r="A127" s="24" t="s">
        <v>6</v>
      </c>
      <c r="B127" s="65" t="s">
        <v>206</v>
      </c>
      <c r="C127" s="11">
        <f>+C77-C121</f>
        <v>0</v>
      </c>
      <c r="D127" s="11">
        <f>+D77-D121</f>
        <v>0</v>
      </c>
      <c r="E127" s="11">
        <f>+E77-E121</f>
        <v>0</v>
      </c>
      <c r="F127" s="11">
        <f>+F77-F121</f>
        <v>0</v>
      </c>
    </row>
  </sheetData>
  <mergeCells count="6">
    <mergeCell ref="A1:F1"/>
    <mergeCell ref="A125:B125"/>
    <mergeCell ref="A2:B2"/>
    <mergeCell ref="A81:B81"/>
    <mergeCell ref="A124:C124"/>
    <mergeCell ref="A80:F8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2" orientation="portrait" r:id="rId1"/>
  <headerFooter alignWithMargins="0">
    <oddHeader xml:space="preserve">&amp;C&amp;"Times New Roman CE,Félkövér"&amp;12VÖLGYSÉGI ÖNKORMÁNYZATOK TÁRSULÁSA
2016. ÉVI KÖLTSÉGVETÉS ÖNKÉNT VÁLLALT FELADATAINAK ÖSSZEVONT MÉRLEGE&amp;R&amp;"Times New Roman CE,Félkövér dőlt" 1.3.melléklet </oddHeader>
  </headerFooter>
  <rowBreaks count="1" manualBreakCount="1">
    <brk id="7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7"/>
  <sheetViews>
    <sheetView zoomScale="120" zoomScaleNormal="120" zoomScaleSheetLayoutView="100" workbookViewId="0">
      <selection activeCell="C125" sqref="C125:F125"/>
    </sheetView>
  </sheetViews>
  <sheetFormatPr defaultRowHeight="15.75" x14ac:dyDescent="0.25"/>
  <cols>
    <col min="1" max="1" width="8.125" style="74" customWidth="1"/>
    <col min="2" max="2" width="78.625" style="74" customWidth="1"/>
    <col min="3" max="5" width="10.75" style="75" customWidth="1"/>
    <col min="6" max="6" width="11.125" style="75" customWidth="1"/>
    <col min="7" max="7" width="7.75" style="15" customWidth="1"/>
    <col min="8" max="259" width="9.125" style="15"/>
    <col min="260" max="260" width="8.125" style="15" customWidth="1"/>
    <col min="261" max="261" width="78.625" style="15" customWidth="1"/>
    <col min="262" max="262" width="18.625" style="15" customWidth="1"/>
    <col min="263" max="263" width="7.75" style="15" customWidth="1"/>
    <col min="264" max="515" width="9.125" style="15"/>
    <col min="516" max="516" width="8.125" style="15" customWidth="1"/>
    <col min="517" max="517" width="78.625" style="15" customWidth="1"/>
    <col min="518" max="518" width="18.625" style="15" customWidth="1"/>
    <col min="519" max="519" width="7.75" style="15" customWidth="1"/>
    <col min="520" max="771" width="9.125" style="15"/>
    <col min="772" max="772" width="8.125" style="15" customWidth="1"/>
    <col min="773" max="773" width="78.625" style="15" customWidth="1"/>
    <col min="774" max="774" width="18.625" style="15" customWidth="1"/>
    <col min="775" max="775" width="7.75" style="15" customWidth="1"/>
    <col min="776" max="1027" width="9.125" style="15"/>
    <col min="1028" max="1028" width="8.125" style="15" customWidth="1"/>
    <col min="1029" max="1029" width="78.625" style="15" customWidth="1"/>
    <col min="1030" max="1030" width="18.625" style="15" customWidth="1"/>
    <col min="1031" max="1031" width="7.75" style="15" customWidth="1"/>
    <col min="1032" max="1283" width="9.125" style="15"/>
    <col min="1284" max="1284" width="8.125" style="15" customWidth="1"/>
    <col min="1285" max="1285" width="78.625" style="15" customWidth="1"/>
    <col min="1286" max="1286" width="18.625" style="15" customWidth="1"/>
    <col min="1287" max="1287" width="7.75" style="15" customWidth="1"/>
    <col min="1288" max="1539" width="9.125" style="15"/>
    <col min="1540" max="1540" width="8.125" style="15" customWidth="1"/>
    <col min="1541" max="1541" width="78.625" style="15" customWidth="1"/>
    <col min="1542" max="1542" width="18.625" style="15" customWidth="1"/>
    <col min="1543" max="1543" width="7.75" style="15" customWidth="1"/>
    <col min="1544" max="1795" width="9.125" style="15"/>
    <col min="1796" max="1796" width="8.125" style="15" customWidth="1"/>
    <col min="1797" max="1797" width="78.625" style="15" customWidth="1"/>
    <col min="1798" max="1798" width="18.625" style="15" customWidth="1"/>
    <col min="1799" max="1799" width="7.75" style="15" customWidth="1"/>
    <col min="1800" max="2051" width="9.125" style="15"/>
    <col min="2052" max="2052" width="8.125" style="15" customWidth="1"/>
    <col min="2053" max="2053" width="78.625" style="15" customWidth="1"/>
    <col min="2054" max="2054" width="18.625" style="15" customWidth="1"/>
    <col min="2055" max="2055" width="7.75" style="15" customWidth="1"/>
    <col min="2056" max="2307" width="9.125" style="15"/>
    <col min="2308" max="2308" width="8.125" style="15" customWidth="1"/>
    <col min="2309" max="2309" width="78.625" style="15" customWidth="1"/>
    <col min="2310" max="2310" width="18.625" style="15" customWidth="1"/>
    <col min="2311" max="2311" width="7.75" style="15" customWidth="1"/>
    <col min="2312" max="2563" width="9.125" style="15"/>
    <col min="2564" max="2564" width="8.125" style="15" customWidth="1"/>
    <col min="2565" max="2565" width="78.625" style="15" customWidth="1"/>
    <col min="2566" max="2566" width="18.625" style="15" customWidth="1"/>
    <col min="2567" max="2567" width="7.75" style="15" customWidth="1"/>
    <col min="2568" max="2819" width="9.125" style="15"/>
    <col min="2820" max="2820" width="8.125" style="15" customWidth="1"/>
    <col min="2821" max="2821" width="78.625" style="15" customWidth="1"/>
    <col min="2822" max="2822" width="18.625" style="15" customWidth="1"/>
    <col min="2823" max="2823" width="7.75" style="15" customWidth="1"/>
    <col min="2824" max="3075" width="9.125" style="15"/>
    <col min="3076" max="3076" width="8.125" style="15" customWidth="1"/>
    <col min="3077" max="3077" width="78.625" style="15" customWidth="1"/>
    <col min="3078" max="3078" width="18.625" style="15" customWidth="1"/>
    <col min="3079" max="3079" width="7.75" style="15" customWidth="1"/>
    <col min="3080" max="3331" width="9.125" style="15"/>
    <col min="3332" max="3332" width="8.125" style="15" customWidth="1"/>
    <col min="3333" max="3333" width="78.625" style="15" customWidth="1"/>
    <col min="3334" max="3334" width="18.625" style="15" customWidth="1"/>
    <col min="3335" max="3335" width="7.75" style="15" customWidth="1"/>
    <col min="3336" max="3587" width="9.125" style="15"/>
    <col min="3588" max="3588" width="8.125" style="15" customWidth="1"/>
    <col min="3589" max="3589" width="78.625" style="15" customWidth="1"/>
    <col min="3590" max="3590" width="18.625" style="15" customWidth="1"/>
    <col min="3591" max="3591" width="7.75" style="15" customWidth="1"/>
    <col min="3592" max="3843" width="9.125" style="15"/>
    <col min="3844" max="3844" width="8.125" style="15" customWidth="1"/>
    <col min="3845" max="3845" width="78.625" style="15" customWidth="1"/>
    <col min="3846" max="3846" width="18.625" style="15" customWidth="1"/>
    <col min="3847" max="3847" width="7.75" style="15" customWidth="1"/>
    <col min="3848" max="4099" width="9.125" style="15"/>
    <col min="4100" max="4100" width="8.125" style="15" customWidth="1"/>
    <col min="4101" max="4101" width="78.625" style="15" customWidth="1"/>
    <col min="4102" max="4102" width="18.625" style="15" customWidth="1"/>
    <col min="4103" max="4103" width="7.75" style="15" customWidth="1"/>
    <col min="4104" max="4355" width="9.125" style="15"/>
    <col min="4356" max="4356" width="8.125" style="15" customWidth="1"/>
    <col min="4357" max="4357" width="78.625" style="15" customWidth="1"/>
    <col min="4358" max="4358" width="18.625" style="15" customWidth="1"/>
    <col min="4359" max="4359" width="7.75" style="15" customWidth="1"/>
    <col min="4360" max="4611" width="9.125" style="15"/>
    <col min="4612" max="4612" width="8.125" style="15" customWidth="1"/>
    <col min="4613" max="4613" width="78.625" style="15" customWidth="1"/>
    <col min="4614" max="4614" width="18.625" style="15" customWidth="1"/>
    <col min="4615" max="4615" width="7.75" style="15" customWidth="1"/>
    <col min="4616" max="4867" width="9.125" style="15"/>
    <col min="4868" max="4868" width="8.125" style="15" customWidth="1"/>
    <col min="4869" max="4869" width="78.625" style="15" customWidth="1"/>
    <col min="4870" max="4870" width="18.625" style="15" customWidth="1"/>
    <col min="4871" max="4871" width="7.75" style="15" customWidth="1"/>
    <col min="4872" max="5123" width="9.125" style="15"/>
    <col min="5124" max="5124" width="8.125" style="15" customWidth="1"/>
    <col min="5125" max="5125" width="78.625" style="15" customWidth="1"/>
    <col min="5126" max="5126" width="18.625" style="15" customWidth="1"/>
    <col min="5127" max="5127" width="7.75" style="15" customWidth="1"/>
    <col min="5128" max="5379" width="9.125" style="15"/>
    <col min="5380" max="5380" width="8.125" style="15" customWidth="1"/>
    <col min="5381" max="5381" width="78.625" style="15" customWidth="1"/>
    <col min="5382" max="5382" width="18.625" style="15" customWidth="1"/>
    <col min="5383" max="5383" width="7.75" style="15" customWidth="1"/>
    <col min="5384" max="5635" width="9.125" style="15"/>
    <col min="5636" max="5636" width="8.125" style="15" customWidth="1"/>
    <col min="5637" max="5637" width="78.625" style="15" customWidth="1"/>
    <col min="5638" max="5638" width="18.625" style="15" customWidth="1"/>
    <col min="5639" max="5639" width="7.75" style="15" customWidth="1"/>
    <col min="5640" max="5891" width="9.125" style="15"/>
    <col min="5892" max="5892" width="8.125" style="15" customWidth="1"/>
    <col min="5893" max="5893" width="78.625" style="15" customWidth="1"/>
    <col min="5894" max="5894" width="18.625" style="15" customWidth="1"/>
    <col min="5895" max="5895" width="7.75" style="15" customWidth="1"/>
    <col min="5896" max="6147" width="9.125" style="15"/>
    <col min="6148" max="6148" width="8.125" style="15" customWidth="1"/>
    <col min="6149" max="6149" width="78.625" style="15" customWidth="1"/>
    <col min="6150" max="6150" width="18.625" style="15" customWidth="1"/>
    <col min="6151" max="6151" width="7.75" style="15" customWidth="1"/>
    <col min="6152" max="6403" width="9.125" style="15"/>
    <col min="6404" max="6404" width="8.125" style="15" customWidth="1"/>
    <col min="6405" max="6405" width="78.625" style="15" customWidth="1"/>
    <col min="6406" max="6406" width="18.625" style="15" customWidth="1"/>
    <col min="6407" max="6407" width="7.75" style="15" customWidth="1"/>
    <col min="6408" max="6659" width="9.125" style="15"/>
    <col min="6660" max="6660" width="8.125" style="15" customWidth="1"/>
    <col min="6661" max="6661" width="78.625" style="15" customWidth="1"/>
    <col min="6662" max="6662" width="18.625" style="15" customWidth="1"/>
    <col min="6663" max="6663" width="7.75" style="15" customWidth="1"/>
    <col min="6664" max="6915" width="9.125" style="15"/>
    <col min="6916" max="6916" width="8.125" style="15" customWidth="1"/>
    <col min="6917" max="6917" width="78.625" style="15" customWidth="1"/>
    <col min="6918" max="6918" width="18.625" style="15" customWidth="1"/>
    <col min="6919" max="6919" width="7.75" style="15" customWidth="1"/>
    <col min="6920" max="7171" width="9.125" style="15"/>
    <col min="7172" max="7172" width="8.125" style="15" customWidth="1"/>
    <col min="7173" max="7173" width="78.625" style="15" customWidth="1"/>
    <col min="7174" max="7174" width="18.625" style="15" customWidth="1"/>
    <col min="7175" max="7175" width="7.75" style="15" customWidth="1"/>
    <col min="7176" max="7427" width="9.125" style="15"/>
    <col min="7428" max="7428" width="8.125" style="15" customWidth="1"/>
    <col min="7429" max="7429" width="78.625" style="15" customWidth="1"/>
    <col min="7430" max="7430" width="18.625" style="15" customWidth="1"/>
    <col min="7431" max="7431" width="7.75" style="15" customWidth="1"/>
    <col min="7432" max="7683" width="9.125" style="15"/>
    <col min="7684" max="7684" width="8.125" style="15" customWidth="1"/>
    <col min="7685" max="7685" width="78.625" style="15" customWidth="1"/>
    <col min="7686" max="7686" width="18.625" style="15" customWidth="1"/>
    <col min="7687" max="7687" width="7.75" style="15" customWidth="1"/>
    <col min="7688" max="7939" width="9.125" style="15"/>
    <col min="7940" max="7940" width="8.125" style="15" customWidth="1"/>
    <col min="7941" max="7941" width="78.625" style="15" customWidth="1"/>
    <col min="7942" max="7942" width="18.625" style="15" customWidth="1"/>
    <col min="7943" max="7943" width="7.75" style="15" customWidth="1"/>
    <col min="7944" max="8195" width="9.125" style="15"/>
    <col min="8196" max="8196" width="8.125" style="15" customWidth="1"/>
    <col min="8197" max="8197" width="78.625" style="15" customWidth="1"/>
    <col min="8198" max="8198" width="18.625" style="15" customWidth="1"/>
    <col min="8199" max="8199" width="7.75" style="15" customWidth="1"/>
    <col min="8200" max="8451" width="9.125" style="15"/>
    <col min="8452" max="8452" width="8.125" style="15" customWidth="1"/>
    <col min="8453" max="8453" width="78.625" style="15" customWidth="1"/>
    <col min="8454" max="8454" width="18.625" style="15" customWidth="1"/>
    <col min="8455" max="8455" width="7.75" style="15" customWidth="1"/>
    <col min="8456" max="8707" width="9.125" style="15"/>
    <col min="8708" max="8708" width="8.125" style="15" customWidth="1"/>
    <col min="8709" max="8709" width="78.625" style="15" customWidth="1"/>
    <col min="8710" max="8710" width="18.625" style="15" customWidth="1"/>
    <col min="8711" max="8711" width="7.75" style="15" customWidth="1"/>
    <col min="8712" max="8963" width="9.125" style="15"/>
    <col min="8964" max="8964" width="8.125" style="15" customWidth="1"/>
    <col min="8965" max="8965" width="78.625" style="15" customWidth="1"/>
    <col min="8966" max="8966" width="18.625" style="15" customWidth="1"/>
    <col min="8967" max="8967" width="7.75" style="15" customWidth="1"/>
    <col min="8968" max="9219" width="9.125" style="15"/>
    <col min="9220" max="9220" width="8.125" style="15" customWidth="1"/>
    <col min="9221" max="9221" width="78.625" style="15" customWidth="1"/>
    <col min="9222" max="9222" width="18.625" style="15" customWidth="1"/>
    <col min="9223" max="9223" width="7.75" style="15" customWidth="1"/>
    <col min="9224" max="9475" width="9.125" style="15"/>
    <col min="9476" max="9476" width="8.125" style="15" customWidth="1"/>
    <col min="9477" max="9477" width="78.625" style="15" customWidth="1"/>
    <col min="9478" max="9478" width="18.625" style="15" customWidth="1"/>
    <col min="9479" max="9479" width="7.75" style="15" customWidth="1"/>
    <col min="9480" max="9731" width="9.125" style="15"/>
    <col min="9732" max="9732" width="8.125" style="15" customWidth="1"/>
    <col min="9733" max="9733" width="78.625" style="15" customWidth="1"/>
    <col min="9734" max="9734" width="18.625" style="15" customWidth="1"/>
    <col min="9735" max="9735" width="7.75" style="15" customWidth="1"/>
    <col min="9736" max="9987" width="9.125" style="15"/>
    <col min="9988" max="9988" width="8.125" style="15" customWidth="1"/>
    <col min="9989" max="9989" width="78.625" style="15" customWidth="1"/>
    <col min="9990" max="9990" width="18.62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625" style="15" customWidth="1"/>
    <col min="10246" max="10246" width="18.62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625" style="15" customWidth="1"/>
    <col min="10502" max="10502" width="18.62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625" style="15" customWidth="1"/>
    <col min="10758" max="10758" width="18.62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625" style="15" customWidth="1"/>
    <col min="11014" max="11014" width="18.62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625" style="15" customWidth="1"/>
    <col min="11270" max="11270" width="18.62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625" style="15" customWidth="1"/>
    <col min="11526" max="11526" width="18.62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625" style="15" customWidth="1"/>
    <col min="11782" max="11782" width="18.62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625" style="15" customWidth="1"/>
    <col min="12038" max="12038" width="18.62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625" style="15" customWidth="1"/>
    <col min="12294" max="12294" width="18.62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625" style="15" customWidth="1"/>
    <col min="12550" max="12550" width="18.62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625" style="15" customWidth="1"/>
    <col min="12806" max="12806" width="18.62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625" style="15" customWidth="1"/>
    <col min="13062" max="13062" width="18.62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625" style="15" customWidth="1"/>
    <col min="13318" max="13318" width="18.62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625" style="15" customWidth="1"/>
    <col min="13574" max="13574" width="18.62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625" style="15" customWidth="1"/>
    <col min="13830" max="13830" width="18.62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625" style="15" customWidth="1"/>
    <col min="14086" max="14086" width="18.62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625" style="15" customWidth="1"/>
    <col min="14342" max="14342" width="18.62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625" style="15" customWidth="1"/>
    <col min="14598" max="14598" width="18.62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625" style="15" customWidth="1"/>
    <col min="14854" max="14854" width="18.62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625" style="15" customWidth="1"/>
    <col min="15110" max="15110" width="18.62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625" style="15" customWidth="1"/>
    <col min="15366" max="15366" width="18.62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625" style="15" customWidth="1"/>
    <col min="15622" max="15622" width="18.62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625" style="15" customWidth="1"/>
    <col min="15878" max="15878" width="18.62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625" style="15" customWidth="1"/>
    <col min="16134" max="16134" width="18.625" style="15" customWidth="1"/>
    <col min="16135" max="16135" width="7.75" style="15" customWidth="1"/>
    <col min="16136" max="16384" width="9.125" style="15"/>
  </cols>
  <sheetData>
    <row r="1" spans="1:6" ht="15.95" customHeight="1" x14ac:dyDescent="0.25">
      <c r="A1" s="485" t="s">
        <v>74</v>
      </c>
      <c r="B1" s="485"/>
      <c r="C1" s="485"/>
      <c r="D1" s="136"/>
      <c r="E1" s="136"/>
      <c r="F1" s="136"/>
    </row>
    <row r="2" spans="1:6" ht="15.95" customHeight="1" thickBot="1" x14ac:dyDescent="0.3">
      <c r="A2" s="482" t="s">
        <v>75</v>
      </c>
      <c r="B2" s="482"/>
      <c r="C2" s="16"/>
      <c r="D2" s="16"/>
      <c r="E2" s="16"/>
      <c r="F2" s="16"/>
    </row>
    <row r="3" spans="1:6" ht="38.1" customHeight="1" thickBot="1" x14ac:dyDescent="0.3">
      <c r="A3" s="17" t="s">
        <v>76</v>
      </c>
      <c r="B3" s="18" t="s">
        <v>77</v>
      </c>
      <c r="C3" s="19" t="s">
        <v>295</v>
      </c>
      <c r="D3" s="19" t="s">
        <v>290</v>
      </c>
      <c r="E3" s="19" t="s">
        <v>296</v>
      </c>
      <c r="F3" s="19" t="s">
        <v>297</v>
      </c>
    </row>
    <row r="4" spans="1:6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 x14ac:dyDescent="0.25">
      <c r="A5" s="24" t="s">
        <v>1</v>
      </c>
      <c r="B5" s="25" t="s">
        <v>294</v>
      </c>
      <c r="C5" s="11"/>
      <c r="D5" s="11"/>
      <c r="E5" s="11"/>
      <c r="F5" s="11"/>
    </row>
    <row r="6" spans="1:6" s="26" customFormat="1" ht="12" customHeight="1" thickBot="1" x14ac:dyDescent="0.25">
      <c r="A6" s="24" t="s">
        <v>6</v>
      </c>
      <c r="B6" s="35" t="s">
        <v>78</v>
      </c>
      <c r="C6" s="11">
        <f>+C7+C8+C9+C10+C11</f>
        <v>0</v>
      </c>
      <c r="D6" s="11">
        <f>+D7+D8+D9+D10+D11</f>
        <v>0</v>
      </c>
      <c r="E6" s="11">
        <f>+E7+E8+E9+E10+E11</f>
        <v>0</v>
      </c>
      <c r="F6" s="11">
        <f>+F7+F8+F9+F10+F11</f>
        <v>0</v>
      </c>
    </row>
    <row r="7" spans="1:6" s="26" customFormat="1" ht="12" customHeight="1" x14ac:dyDescent="0.2">
      <c r="A7" s="27" t="s">
        <v>7</v>
      </c>
      <c r="B7" s="28" t="s">
        <v>8</v>
      </c>
      <c r="C7" s="29"/>
      <c r="D7" s="29"/>
      <c r="E7" s="29"/>
      <c r="F7" s="29"/>
    </row>
    <row r="8" spans="1:6" s="26" customFormat="1" ht="12" customHeight="1" x14ac:dyDescent="0.2">
      <c r="A8" s="30" t="s">
        <v>9</v>
      </c>
      <c r="B8" s="31" t="s">
        <v>79</v>
      </c>
      <c r="C8" s="32"/>
      <c r="D8" s="32"/>
      <c r="E8" s="32"/>
      <c r="F8" s="32"/>
    </row>
    <row r="9" spans="1:6" s="26" customFormat="1" ht="12" customHeight="1" x14ac:dyDescent="0.2">
      <c r="A9" s="30" t="s">
        <v>10</v>
      </c>
      <c r="B9" s="31" t="s">
        <v>80</v>
      </c>
      <c r="C9" s="32"/>
      <c r="D9" s="32"/>
      <c r="E9" s="32"/>
      <c r="F9" s="32"/>
    </row>
    <row r="10" spans="1:6" s="26" customFormat="1" ht="12" customHeight="1" x14ac:dyDescent="0.2">
      <c r="A10" s="30" t="s">
        <v>11</v>
      </c>
      <c r="B10" s="31" t="s">
        <v>81</v>
      </c>
      <c r="C10" s="32"/>
      <c r="D10" s="32"/>
      <c r="E10" s="32"/>
      <c r="F10" s="32"/>
    </row>
    <row r="11" spans="1:6" s="26" customFormat="1" ht="12" customHeight="1" x14ac:dyDescent="0.2">
      <c r="A11" s="30" t="s">
        <v>82</v>
      </c>
      <c r="B11" s="31" t="s">
        <v>83</v>
      </c>
      <c r="C11" s="32"/>
      <c r="D11" s="32"/>
      <c r="E11" s="32"/>
      <c r="F11" s="32"/>
    </row>
    <row r="12" spans="1:6" s="26" customFormat="1" ht="12" customHeight="1" thickBot="1" x14ac:dyDescent="0.25">
      <c r="A12" s="33" t="s">
        <v>84</v>
      </c>
      <c r="B12" s="34" t="s">
        <v>85</v>
      </c>
      <c r="C12" s="36"/>
      <c r="D12" s="36"/>
      <c r="E12" s="36"/>
      <c r="F12" s="36"/>
    </row>
    <row r="13" spans="1:6" s="26" customFormat="1" ht="12" customHeight="1" thickBot="1" x14ac:dyDescent="0.25">
      <c r="A13" s="24" t="s">
        <v>12</v>
      </c>
      <c r="B13" s="25" t="s">
        <v>86</v>
      </c>
      <c r="C13" s="11">
        <f>+C14+C15+C16+C17+C18</f>
        <v>0</v>
      </c>
      <c r="D13" s="11">
        <f>+D14+D15+D16+D17+D18</f>
        <v>0</v>
      </c>
      <c r="E13" s="11">
        <f>+E14+E15+E16+E17+E18</f>
        <v>0</v>
      </c>
      <c r="F13" s="11">
        <f>+F14+F15+F16+F17+F18</f>
        <v>0</v>
      </c>
    </row>
    <row r="14" spans="1:6" s="26" customFormat="1" ht="12" customHeight="1" x14ac:dyDescent="0.2">
      <c r="A14" s="27" t="s">
        <v>87</v>
      </c>
      <c r="B14" s="28" t="s">
        <v>88</v>
      </c>
      <c r="C14" s="29"/>
      <c r="D14" s="29"/>
      <c r="E14" s="29"/>
      <c r="F14" s="29"/>
    </row>
    <row r="15" spans="1:6" s="26" customFormat="1" ht="12" customHeight="1" x14ac:dyDescent="0.2">
      <c r="A15" s="30" t="s">
        <v>89</v>
      </c>
      <c r="B15" s="31" t="s">
        <v>90</v>
      </c>
      <c r="C15" s="32"/>
      <c r="D15" s="32"/>
      <c r="E15" s="32"/>
      <c r="F15" s="32"/>
    </row>
    <row r="16" spans="1:6" s="26" customFormat="1" ht="12" customHeight="1" x14ac:dyDescent="0.2">
      <c r="A16" s="30" t="s">
        <v>91</v>
      </c>
      <c r="B16" s="31" t="s">
        <v>92</v>
      </c>
      <c r="C16" s="32"/>
      <c r="D16" s="32"/>
      <c r="E16" s="32"/>
      <c r="F16" s="32"/>
    </row>
    <row r="17" spans="1:6" s="26" customFormat="1" ht="12" customHeight="1" x14ac:dyDescent="0.2">
      <c r="A17" s="30" t="s">
        <v>93</v>
      </c>
      <c r="B17" s="31" t="s">
        <v>94</v>
      </c>
      <c r="C17" s="32"/>
      <c r="D17" s="32"/>
      <c r="E17" s="32"/>
      <c r="F17" s="32"/>
    </row>
    <row r="18" spans="1:6" s="26" customFormat="1" ht="12" customHeight="1" x14ac:dyDescent="0.2">
      <c r="A18" s="30" t="s">
        <v>95</v>
      </c>
      <c r="B18" s="31" t="s">
        <v>96</v>
      </c>
      <c r="C18" s="32"/>
      <c r="D18" s="32"/>
      <c r="E18" s="32"/>
      <c r="F18" s="32"/>
    </row>
    <row r="19" spans="1:6" s="26" customFormat="1" ht="12" customHeight="1" thickBot="1" x14ac:dyDescent="0.25">
      <c r="A19" s="33" t="s">
        <v>97</v>
      </c>
      <c r="B19" s="34" t="s">
        <v>98</v>
      </c>
      <c r="C19" s="36"/>
      <c r="D19" s="36"/>
      <c r="E19" s="36"/>
      <c r="F19" s="36"/>
    </row>
    <row r="20" spans="1:6" s="26" customFormat="1" ht="12" customHeight="1" thickBot="1" x14ac:dyDescent="0.25">
      <c r="A20" s="24" t="s">
        <v>99</v>
      </c>
      <c r="B20" s="25" t="s">
        <v>13</v>
      </c>
      <c r="C20" s="14">
        <f>+C21+C24+C25+C26</f>
        <v>0</v>
      </c>
      <c r="D20" s="14">
        <f>+D21+D24+D25+D26</f>
        <v>0</v>
      </c>
      <c r="E20" s="14">
        <f>+E21+E24+E25+E26</f>
        <v>0</v>
      </c>
      <c r="F20" s="14">
        <f>+F21+F24+F25+F26</f>
        <v>0</v>
      </c>
    </row>
    <row r="21" spans="1:6" s="26" customFormat="1" ht="12" hidden="1" customHeight="1" x14ac:dyDescent="0.2">
      <c r="A21" s="27" t="s">
        <v>15</v>
      </c>
      <c r="B21" s="28" t="s">
        <v>100</v>
      </c>
      <c r="C21" s="37">
        <f>+C22+C23</f>
        <v>0</v>
      </c>
      <c r="D21" s="37">
        <f>+D22+D23</f>
        <v>0</v>
      </c>
      <c r="E21" s="37">
        <f>+E22+E23</f>
        <v>0</v>
      </c>
      <c r="F21" s="37">
        <f>+F22+F23</f>
        <v>0</v>
      </c>
    </row>
    <row r="22" spans="1:6" s="26" customFormat="1" ht="12" hidden="1" customHeight="1" x14ac:dyDescent="0.2">
      <c r="A22" s="30" t="s">
        <v>101</v>
      </c>
      <c r="B22" s="31" t="s">
        <v>102</v>
      </c>
      <c r="C22" s="32"/>
      <c r="D22" s="32"/>
      <c r="E22" s="32"/>
      <c r="F22" s="32"/>
    </row>
    <row r="23" spans="1:6" s="26" customFormat="1" ht="12" hidden="1" customHeight="1" x14ac:dyDescent="0.2">
      <c r="A23" s="30" t="s">
        <v>103</v>
      </c>
      <c r="B23" s="31" t="s">
        <v>104</v>
      </c>
      <c r="C23" s="32"/>
      <c r="D23" s="32"/>
      <c r="E23" s="32"/>
      <c r="F23" s="32"/>
    </row>
    <row r="24" spans="1:6" s="26" customFormat="1" ht="12" hidden="1" customHeight="1" x14ac:dyDescent="0.2">
      <c r="A24" s="30" t="s">
        <v>16</v>
      </c>
      <c r="B24" s="31" t="s">
        <v>105</v>
      </c>
      <c r="C24" s="32"/>
      <c r="D24" s="32"/>
      <c r="E24" s="32"/>
      <c r="F24" s="32"/>
    </row>
    <row r="25" spans="1:6" s="26" customFormat="1" ht="12" hidden="1" customHeight="1" x14ac:dyDescent="0.2">
      <c r="A25" s="30" t="s">
        <v>17</v>
      </c>
      <c r="B25" s="31" t="s">
        <v>106</v>
      </c>
      <c r="C25" s="32"/>
      <c r="D25" s="32"/>
      <c r="E25" s="32"/>
      <c r="F25" s="32"/>
    </row>
    <row r="26" spans="1:6" s="26" customFormat="1" ht="12" hidden="1" customHeight="1" thickBot="1" x14ac:dyDescent="0.25">
      <c r="A26" s="33" t="s">
        <v>107</v>
      </c>
      <c r="B26" s="34" t="s">
        <v>108</v>
      </c>
      <c r="C26" s="36"/>
      <c r="D26" s="36"/>
      <c r="E26" s="36"/>
      <c r="F26" s="36"/>
    </row>
    <row r="27" spans="1:6" s="26" customFormat="1" ht="12" customHeight="1" thickBot="1" x14ac:dyDescent="0.25">
      <c r="A27" s="24" t="s">
        <v>18</v>
      </c>
      <c r="B27" s="25" t="s">
        <v>109</v>
      </c>
      <c r="C27" s="11">
        <f>SUM(C28:C37)</f>
        <v>0</v>
      </c>
      <c r="D27" s="11">
        <f>SUM(D28:D37)</f>
        <v>0</v>
      </c>
      <c r="E27" s="11">
        <f>SUM(E28:E37)</f>
        <v>0</v>
      </c>
      <c r="F27" s="11">
        <f>SUM(F28:F37)</f>
        <v>0</v>
      </c>
    </row>
    <row r="28" spans="1:6" s="26" customFormat="1" ht="12" customHeight="1" x14ac:dyDescent="0.2">
      <c r="A28" s="27" t="s">
        <v>19</v>
      </c>
      <c r="B28" s="28" t="s">
        <v>110</v>
      </c>
      <c r="C28" s="29"/>
      <c r="D28" s="29"/>
      <c r="E28" s="29"/>
      <c r="F28" s="29"/>
    </row>
    <row r="29" spans="1:6" s="26" customFormat="1" ht="12" customHeight="1" x14ac:dyDescent="0.2">
      <c r="A29" s="30" t="s">
        <v>21</v>
      </c>
      <c r="B29" s="31" t="s">
        <v>111</v>
      </c>
      <c r="C29" s="32"/>
      <c r="D29" s="32"/>
      <c r="E29" s="32"/>
      <c r="F29" s="32"/>
    </row>
    <row r="30" spans="1:6" s="26" customFormat="1" ht="12" customHeight="1" x14ac:dyDescent="0.2">
      <c r="A30" s="30" t="s">
        <v>23</v>
      </c>
      <c r="B30" s="31" t="s">
        <v>112</v>
      </c>
      <c r="C30" s="32"/>
      <c r="D30" s="32"/>
      <c r="E30" s="32"/>
      <c r="F30" s="32"/>
    </row>
    <row r="31" spans="1:6" s="26" customFormat="1" ht="12" customHeight="1" x14ac:dyDescent="0.2">
      <c r="A31" s="30" t="s">
        <v>113</v>
      </c>
      <c r="B31" s="31" t="s">
        <v>114</v>
      </c>
      <c r="C31" s="32"/>
      <c r="D31" s="32"/>
      <c r="E31" s="32"/>
      <c r="F31" s="32"/>
    </row>
    <row r="32" spans="1:6" s="26" customFormat="1" ht="12" customHeight="1" x14ac:dyDescent="0.2">
      <c r="A32" s="30" t="s">
        <v>115</v>
      </c>
      <c r="B32" s="31" t="s">
        <v>116</v>
      </c>
      <c r="C32" s="32"/>
      <c r="D32" s="32"/>
      <c r="E32" s="32"/>
      <c r="F32" s="32"/>
    </row>
    <row r="33" spans="1:6" s="26" customFormat="1" ht="12" customHeight="1" x14ac:dyDescent="0.2">
      <c r="A33" s="30" t="s">
        <v>117</v>
      </c>
      <c r="B33" s="31" t="s">
        <v>118</v>
      </c>
      <c r="C33" s="32"/>
      <c r="D33" s="32"/>
      <c r="E33" s="32"/>
      <c r="F33" s="32"/>
    </row>
    <row r="34" spans="1:6" s="26" customFormat="1" ht="12" customHeight="1" x14ac:dyDescent="0.2">
      <c r="A34" s="30" t="s">
        <v>119</v>
      </c>
      <c r="B34" s="31" t="s">
        <v>120</v>
      </c>
      <c r="C34" s="32"/>
      <c r="D34" s="32"/>
      <c r="E34" s="32"/>
      <c r="F34" s="32"/>
    </row>
    <row r="35" spans="1:6" s="26" customFormat="1" ht="12" customHeight="1" x14ac:dyDescent="0.2">
      <c r="A35" s="30" t="s">
        <v>121</v>
      </c>
      <c r="B35" s="31" t="s">
        <v>122</v>
      </c>
      <c r="C35" s="32"/>
      <c r="D35" s="32"/>
      <c r="E35" s="32"/>
      <c r="F35" s="32"/>
    </row>
    <row r="36" spans="1:6" s="26" customFormat="1" ht="12" customHeight="1" x14ac:dyDescent="0.2">
      <c r="A36" s="30" t="s">
        <v>123</v>
      </c>
      <c r="B36" s="31" t="s">
        <v>124</v>
      </c>
      <c r="C36" s="38"/>
      <c r="D36" s="38"/>
      <c r="E36" s="38"/>
      <c r="F36" s="38"/>
    </row>
    <row r="37" spans="1:6" s="26" customFormat="1" ht="12" customHeight="1" thickBot="1" x14ac:dyDescent="0.25">
      <c r="A37" s="33" t="s">
        <v>125</v>
      </c>
      <c r="B37" s="34" t="s">
        <v>126</v>
      </c>
      <c r="C37" s="39"/>
      <c r="D37" s="39"/>
      <c r="E37" s="39"/>
      <c r="F37" s="39"/>
    </row>
    <row r="38" spans="1:6" s="26" customFormat="1" ht="12" customHeight="1" thickBot="1" x14ac:dyDescent="0.25">
      <c r="A38" s="24" t="s">
        <v>25</v>
      </c>
      <c r="B38" s="25" t="s">
        <v>127</v>
      </c>
      <c r="C38" s="11">
        <f>SUM(C39:C43)</f>
        <v>0</v>
      </c>
      <c r="D38" s="11">
        <f>SUM(D39:D43)</f>
        <v>0</v>
      </c>
      <c r="E38" s="11">
        <f>SUM(E39:E43)</f>
        <v>0</v>
      </c>
      <c r="F38" s="11">
        <f>SUM(F39:F43)</f>
        <v>0</v>
      </c>
    </row>
    <row r="39" spans="1:6" s="26" customFormat="1" ht="12" customHeight="1" x14ac:dyDescent="0.2">
      <c r="A39" s="27" t="s">
        <v>45</v>
      </c>
      <c r="B39" s="28" t="s">
        <v>20</v>
      </c>
      <c r="C39" s="40"/>
      <c r="D39" s="40"/>
      <c r="E39" s="40"/>
      <c r="F39" s="40"/>
    </row>
    <row r="40" spans="1:6" s="26" customFormat="1" ht="12" customHeight="1" x14ac:dyDescent="0.2">
      <c r="A40" s="30" t="s">
        <v>47</v>
      </c>
      <c r="B40" s="31" t="s">
        <v>22</v>
      </c>
      <c r="C40" s="38"/>
      <c r="D40" s="38"/>
      <c r="E40" s="38"/>
      <c r="F40" s="38"/>
    </row>
    <row r="41" spans="1:6" s="26" customFormat="1" ht="12" customHeight="1" x14ac:dyDescent="0.2">
      <c r="A41" s="30" t="s">
        <v>49</v>
      </c>
      <c r="B41" s="31" t="s">
        <v>24</v>
      </c>
      <c r="C41" s="38"/>
      <c r="D41" s="38"/>
      <c r="E41" s="38"/>
      <c r="F41" s="38"/>
    </row>
    <row r="42" spans="1:6" s="26" customFormat="1" ht="12" customHeight="1" x14ac:dyDescent="0.2">
      <c r="A42" s="30" t="s">
        <v>51</v>
      </c>
      <c r="B42" s="31" t="s">
        <v>128</v>
      </c>
      <c r="C42" s="38"/>
      <c r="D42" s="38"/>
      <c r="E42" s="38"/>
      <c r="F42" s="38"/>
    </row>
    <row r="43" spans="1:6" s="26" customFormat="1" ht="12" customHeight="1" thickBot="1" x14ac:dyDescent="0.25">
      <c r="A43" s="33" t="s">
        <v>129</v>
      </c>
      <c r="B43" s="34" t="s">
        <v>130</v>
      </c>
      <c r="C43" s="39"/>
      <c r="D43" s="39"/>
      <c r="E43" s="39"/>
      <c r="F43" s="39"/>
    </row>
    <row r="44" spans="1:6" s="26" customFormat="1" ht="12" customHeight="1" thickBot="1" x14ac:dyDescent="0.25">
      <c r="A44" s="24" t="s">
        <v>131</v>
      </c>
      <c r="B44" s="25" t="s">
        <v>132</v>
      </c>
      <c r="C44" s="11">
        <f>SUM(C45:C47)</f>
        <v>0</v>
      </c>
      <c r="D44" s="11">
        <f>SUM(D45:D47)</f>
        <v>0</v>
      </c>
      <c r="E44" s="11">
        <f>SUM(E45:E47)</f>
        <v>0</v>
      </c>
      <c r="F44" s="11">
        <f>SUM(F45:F47)</f>
        <v>0</v>
      </c>
    </row>
    <row r="45" spans="1:6" s="26" customFormat="1" ht="12" customHeight="1" x14ac:dyDescent="0.2">
      <c r="A45" s="27" t="s">
        <v>54</v>
      </c>
      <c r="B45" s="28" t="s">
        <v>133</v>
      </c>
      <c r="C45" s="29"/>
      <c r="D45" s="29"/>
      <c r="E45" s="29"/>
      <c r="F45" s="29"/>
    </row>
    <row r="46" spans="1:6" s="26" customFormat="1" ht="12" customHeight="1" x14ac:dyDescent="0.2">
      <c r="A46" s="30" t="s">
        <v>56</v>
      </c>
      <c r="B46" s="31" t="s">
        <v>134</v>
      </c>
      <c r="C46" s="32"/>
      <c r="D46" s="32"/>
      <c r="E46" s="32"/>
      <c r="F46" s="32"/>
    </row>
    <row r="47" spans="1:6" s="26" customFormat="1" ht="12" customHeight="1" x14ac:dyDescent="0.2">
      <c r="A47" s="30" t="s">
        <v>58</v>
      </c>
      <c r="B47" s="31" t="s">
        <v>135</v>
      </c>
      <c r="C47" s="32"/>
      <c r="D47" s="32"/>
      <c r="E47" s="32"/>
      <c r="F47" s="32"/>
    </row>
    <row r="48" spans="1:6" s="26" customFormat="1" ht="12" customHeight="1" thickBot="1" x14ac:dyDescent="0.25">
      <c r="A48" s="33" t="s">
        <v>60</v>
      </c>
      <c r="B48" s="34" t="s">
        <v>136</v>
      </c>
      <c r="C48" s="36"/>
      <c r="D48" s="36"/>
      <c r="E48" s="36"/>
      <c r="F48" s="36"/>
    </row>
    <row r="49" spans="1:6" s="26" customFormat="1" ht="12" customHeight="1" thickBot="1" x14ac:dyDescent="0.25">
      <c r="A49" s="24" t="s">
        <v>28</v>
      </c>
      <c r="B49" s="35" t="s">
        <v>137</v>
      </c>
      <c r="C49" s="11">
        <f>SUM(C50:C52)</f>
        <v>0</v>
      </c>
      <c r="D49" s="11">
        <f>SUM(D50:D52)</f>
        <v>0</v>
      </c>
      <c r="E49" s="11">
        <f>SUM(E50:E52)</f>
        <v>0</v>
      </c>
      <c r="F49" s="11">
        <f>SUM(F50:F52)</f>
        <v>0</v>
      </c>
    </row>
    <row r="50" spans="1:6" s="26" customFormat="1" ht="12" customHeight="1" x14ac:dyDescent="0.2">
      <c r="A50" s="27" t="s">
        <v>63</v>
      </c>
      <c r="B50" s="28" t="s">
        <v>138</v>
      </c>
      <c r="C50" s="38"/>
      <c r="D50" s="38"/>
      <c r="E50" s="38"/>
      <c r="F50" s="38"/>
    </row>
    <row r="51" spans="1:6" s="26" customFormat="1" ht="12" customHeight="1" x14ac:dyDescent="0.2">
      <c r="A51" s="30" t="s">
        <v>65</v>
      </c>
      <c r="B51" s="31" t="s">
        <v>139</v>
      </c>
      <c r="C51" s="38"/>
      <c r="D51" s="38"/>
      <c r="E51" s="38"/>
      <c r="F51" s="38"/>
    </row>
    <row r="52" spans="1:6" s="26" customFormat="1" ht="12" customHeight="1" x14ac:dyDescent="0.2">
      <c r="A52" s="30" t="s">
        <v>67</v>
      </c>
      <c r="B52" s="31" t="s">
        <v>140</v>
      </c>
      <c r="C52" s="38"/>
      <c r="D52" s="38"/>
      <c r="E52" s="38"/>
      <c r="F52" s="38"/>
    </row>
    <row r="53" spans="1:6" s="26" customFormat="1" ht="12" customHeight="1" thickBot="1" x14ac:dyDescent="0.25">
      <c r="A53" s="33" t="s">
        <v>69</v>
      </c>
      <c r="B53" s="34" t="s">
        <v>141</v>
      </c>
      <c r="C53" s="38"/>
      <c r="D53" s="38"/>
      <c r="E53" s="38"/>
      <c r="F53" s="38"/>
    </row>
    <row r="54" spans="1:6" s="26" customFormat="1" ht="12" customHeight="1" thickBot="1" x14ac:dyDescent="0.25">
      <c r="A54" s="24" t="s">
        <v>29</v>
      </c>
      <c r="B54" s="25" t="s">
        <v>142</v>
      </c>
      <c r="C54" s="14">
        <f>+C5+C6+C13+C20+C27+C38+C44+C49</f>
        <v>0</v>
      </c>
      <c r="D54" s="14">
        <f>+D5+D6+D13+D20+D27+D38+D44+D49</f>
        <v>0</v>
      </c>
      <c r="E54" s="14">
        <f>+E5+E6+E13+E20+E27+E38+E44+E49</f>
        <v>0</v>
      </c>
      <c r="F54" s="14">
        <f>+F5+F6+F13+F20+F27+F38+F44+F49</f>
        <v>0</v>
      </c>
    </row>
    <row r="55" spans="1:6" s="26" customFormat="1" ht="12" customHeight="1" thickBot="1" x14ac:dyDescent="0.25">
      <c r="A55" s="41" t="s">
        <v>143</v>
      </c>
      <c r="B55" s="35" t="s">
        <v>144</v>
      </c>
      <c r="C55" s="11">
        <f>SUM(C56:C58)</f>
        <v>0</v>
      </c>
      <c r="D55" s="11">
        <f>SUM(D56:D58)</f>
        <v>0</v>
      </c>
      <c r="E55" s="11">
        <f>SUM(E56:E58)</f>
        <v>0</v>
      </c>
      <c r="F55" s="11">
        <f>SUM(F56:F58)</f>
        <v>0</v>
      </c>
    </row>
    <row r="56" spans="1:6" s="26" customFormat="1" ht="12" customHeight="1" x14ac:dyDescent="0.2">
      <c r="A56" s="27" t="s">
        <v>145</v>
      </c>
      <c r="B56" s="28" t="s">
        <v>146</v>
      </c>
      <c r="C56" s="38"/>
      <c r="D56" s="38"/>
      <c r="E56" s="38"/>
      <c r="F56" s="38"/>
    </row>
    <row r="57" spans="1:6" s="26" customFormat="1" ht="12" customHeight="1" x14ac:dyDescent="0.2">
      <c r="A57" s="30" t="s">
        <v>147</v>
      </c>
      <c r="B57" s="31" t="s">
        <v>148</v>
      </c>
      <c r="C57" s="38"/>
      <c r="D57" s="38"/>
      <c r="E57" s="38"/>
      <c r="F57" s="38"/>
    </row>
    <row r="58" spans="1:6" s="26" customFormat="1" ht="12" customHeight="1" thickBot="1" x14ac:dyDescent="0.25">
      <c r="A58" s="33" t="s">
        <v>149</v>
      </c>
      <c r="B58" s="42" t="s">
        <v>150</v>
      </c>
      <c r="C58" s="38"/>
      <c r="D58" s="38"/>
      <c r="E58" s="38"/>
      <c r="F58" s="38"/>
    </row>
    <row r="59" spans="1:6" s="26" customFormat="1" ht="12" customHeight="1" thickBot="1" x14ac:dyDescent="0.25">
      <c r="A59" s="41" t="s">
        <v>151</v>
      </c>
      <c r="B59" s="35" t="s">
        <v>152</v>
      </c>
      <c r="C59" s="11">
        <f>SUM(C60:C63)</f>
        <v>0</v>
      </c>
      <c r="D59" s="11">
        <f>SUM(D60:D63)</f>
        <v>0</v>
      </c>
      <c r="E59" s="11">
        <f>SUM(E60:E63)</f>
        <v>0</v>
      </c>
      <c r="F59" s="11">
        <f>SUM(F60:F63)</f>
        <v>0</v>
      </c>
    </row>
    <row r="60" spans="1:6" s="26" customFormat="1" ht="12" customHeight="1" x14ac:dyDescent="0.2">
      <c r="A60" s="27" t="s">
        <v>153</v>
      </c>
      <c r="B60" s="28" t="s">
        <v>154</v>
      </c>
      <c r="C60" s="38"/>
      <c r="D60" s="38"/>
      <c r="E60" s="38"/>
      <c r="F60" s="38"/>
    </row>
    <row r="61" spans="1:6" s="26" customFormat="1" ht="12" customHeight="1" x14ac:dyDescent="0.2">
      <c r="A61" s="30" t="s">
        <v>155</v>
      </c>
      <c r="B61" s="31" t="s">
        <v>156</v>
      </c>
      <c r="C61" s="38"/>
      <c r="D61" s="38"/>
      <c r="E61" s="38"/>
      <c r="F61" s="38"/>
    </row>
    <row r="62" spans="1:6" s="26" customFormat="1" ht="12" customHeight="1" x14ac:dyDescent="0.2">
      <c r="A62" s="30" t="s">
        <v>157</v>
      </c>
      <c r="B62" s="31" t="s">
        <v>158</v>
      </c>
      <c r="C62" s="38"/>
      <c r="D62" s="38"/>
      <c r="E62" s="38"/>
      <c r="F62" s="38"/>
    </row>
    <row r="63" spans="1:6" s="26" customFormat="1" ht="12" customHeight="1" thickBot="1" x14ac:dyDescent="0.25">
      <c r="A63" s="33" t="s">
        <v>159</v>
      </c>
      <c r="B63" s="34" t="s">
        <v>160</v>
      </c>
      <c r="C63" s="38"/>
      <c r="D63" s="38"/>
      <c r="E63" s="38"/>
      <c r="F63" s="38"/>
    </row>
    <row r="64" spans="1:6" s="26" customFormat="1" ht="12" customHeight="1" thickBot="1" x14ac:dyDescent="0.25">
      <c r="A64" s="41" t="s">
        <v>161</v>
      </c>
      <c r="B64" s="35" t="s">
        <v>162</v>
      </c>
      <c r="C64" s="11">
        <f>SUM(C65:C66)</f>
        <v>0</v>
      </c>
      <c r="D64" s="11">
        <f>SUM(D65:D66)</f>
        <v>0</v>
      </c>
      <c r="E64" s="11">
        <f>SUM(E65:E66)</f>
        <v>0</v>
      </c>
      <c r="F64" s="11">
        <f>SUM(F65:F66)</f>
        <v>0</v>
      </c>
    </row>
    <row r="65" spans="1:6" s="26" customFormat="1" ht="12" customHeight="1" x14ac:dyDescent="0.2">
      <c r="A65" s="27" t="s">
        <v>163</v>
      </c>
      <c r="B65" s="28" t="s">
        <v>164</v>
      </c>
      <c r="C65" s="38"/>
      <c r="D65" s="38"/>
      <c r="E65" s="38"/>
      <c r="F65" s="38"/>
    </row>
    <row r="66" spans="1:6" s="26" customFormat="1" ht="12" customHeight="1" thickBot="1" x14ac:dyDescent="0.25">
      <c r="A66" s="33" t="s">
        <v>165</v>
      </c>
      <c r="B66" s="34" t="s">
        <v>166</v>
      </c>
      <c r="C66" s="38"/>
      <c r="D66" s="38"/>
      <c r="E66" s="38"/>
      <c r="F66" s="38"/>
    </row>
    <row r="67" spans="1:6" s="26" customFormat="1" ht="12" customHeight="1" thickBot="1" x14ac:dyDescent="0.25">
      <c r="A67" s="41" t="s">
        <v>167</v>
      </c>
      <c r="B67" s="35" t="s">
        <v>168</v>
      </c>
      <c r="C67" s="11">
        <f>SUM(C68:C70)</f>
        <v>0</v>
      </c>
      <c r="D67" s="11">
        <f>SUM(D68:D70)</f>
        <v>0</v>
      </c>
      <c r="E67" s="11">
        <f>SUM(E68:E70)</f>
        <v>0</v>
      </c>
      <c r="F67" s="11">
        <f>SUM(F68:F70)</f>
        <v>0</v>
      </c>
    </row>
    <row r="68" spans="1:6" s="26" customFormat="1" ht="12" customHeight="1" x14ac:dyDescent="0.2">
      <c r="A68" s="27" t="s">
        <v>169</v>
      </c>
      <c r="B68" s="28" t="s">
        <v>170</v>
      </c>
      <c r="C68" s="38"/>
      <c r="D68" s="38"/>
      <c r="E68" s="38"/>
      <c r="F68" s="38"/>
    </row>
    <row r="69" spans="1:6" s="26" customFormat="1" ht="12" customHeight="1" x14ac:dyDescent="0.2">
      <c r="A69" s="30" t="s">
        <v>171</v>
      </c>
      <c r="B69" s="31" t="s">
        <v>172</v>
      </c>
      <c r="C69" s="38"/>
      <c r="D69" s="38"/>
      <c r="E69" s="38"/>
      <c r="F69" s="38"/>
    </row>
    <row r="70" spans="1:6" s="26" customFormat="1" ht="12" customHeight="1" thickBot="1" x14ac:dyDescent="0.25">
      <c r="A70" s="33" t="s">
        <v>173</v>
      </c>
      <c r="B70" s="34" t="s">
        <v>174</v>
      </c>
      <c r="C70" s="38"/>
      <c r="D70" s="38"/>
      <c r="E70" s="38"/>
      <c r="F70" s="38"/>
    </row>
    <row r="71" spans="1:6" s="26" customFormat="1" ht="12" customHeight="1" thickBot="1" x14ac:dyDescent="0.25">
      <c r="A71" s="41" t="s">
        <v>175</v>
      </c>
      <c r="B71" s="35" t="s">
        <v>176</v>
      </c>
      <c r="C71" s="11">
        <f>SUM(C72:C75)</f>
        <v>0</v>
      </c>
      <c r="D71" s="11">
        <f>SUM(D72:D75)</f>
        <v>0</v>
      </c>
      <c r="E71" s="11">
        <f>SUM(E72:E75)</f>
        <v>0</v>
      </c>
      <c r="F71" s="11">
        <f>SUM(F72:F75)</f>
        <v>0</v>
      </c>
    </row>
    <row r="72" spans="1:6" s="26" customFormat="1" ht="12" customHeight="1" x14ac:dyDescent="0.2">
      <c r="A72" s="43" t="s">
        <v>177</v>
      </c>
      <c r="B72" s="28" t="s">
        <v>178</v>
      </c>
      <c r="C72" s="38"/>
      <c r="D72" s="38"/>
      <c r="E72" s="38"/>
      <c r="F72" s="38"/>
    </row>
    <row r="73" spans="1:6" s="26" customFormat="1" ht="12" customHeight="1" x14ac:dyDescent="0.2">
      <c r="A73" s="44" t="s">
        <v>179</v>
      </c>
      <c r="B73" s="31" t="s">
        <v>180</v>
      </c>
      <c r="C73" s="38"/>
      <c r="D73" s="38"/>
      <c r="E73" s="38"/>
      <c r="F73" s="38"/>
    </row>
    <row r="74" spans="1:6" s="26" customFormat="1" ht="12" customHeight="1" x14ac:dyDescent="0.2">
      <c r="A74" s="44" t="s">
        <v>181</v>
      </c>
      <c r="B74" s="31" t="s">
        <v>182</v>
      </c>
      <c r="C74" s="38"/>
      <c r="D74" s="38"/>
      <c r="E74" s="38"/>
      <c r="F74" s="38"/>
    </row>
    <row r="75" spans="1:6" s="26" customFormat="1" ht="12" customHeight="1" thickBot="1" x14ac:dyDescent="0.25">
      <c r="A75" s="45" t="s">
        <v>183</v>
      </c>
      <c r="B75" s="34" t="s">
        <v>184</v>
      </c>
      <c r="C75" s="38"/>
      <c r="D75" s="38"/>
      <c r="E75" s="38"/>
      <c r="F75" s="38"/>
    </row>
    <row r="76" spans="1:6" s="26" customFormat="1" ht="13.5" customHeight="1" thickBot="1" x14ac:dyDescent="0.25">
      <c r="A76" s="41" t="s">
        <v>185</v>
      </c>
      <c r="B76" s="35" t="s">
        <v>186</v>
      </c>
      <c r="C76" s="46"/>
      <c r="D76" s="46"/>
      <c r="E76" s="46"/>
      <c r="F76" s="46"/>
    </row>
    <row r="77" spans="1:6" s="26" customFormat="1" ht="15.75" customHeight="1" thickBot="1" x14ac:dyDescent="0.25">
      <c r="A77" s="41" t="s">
        <v>187</v>
      </c>
      <c r="B77" s="47" t="s">
        <v>188</v>
      </c>
      <c r="C77" s="14">
        <f>+C55+C59+C64+C67+C71+C76</f>
        <v>0</v>
      </c>
      <c r="D77" s="14">
        <f>+D55+D59+D64+D67+D71+D76</f>
        <v>0</v>
      </c>
      <c r="E77" s="14">
        <f>+E55+E59+E64+E67+E71+E76</f>
        <v>0</v>
      </c>
      <c r="F77" s="14">
        <f>+F55+F59+F64+F67+F71+F76</f>
        <v>0</v>
      </c>
    </row>
    <row r="78" spans="1:6" s="26" customFormat="1" ht="16.5" customHeight="1" thickBot="1" x14ac:dyDescent="0.25">
      <c r="A78" s="48" t="s">
        <v>189</v>
      </c>
      <c r="B78" s="49" t="s">
        <v>190</v>
      </c>
      <c r="C78" s="14">
        <f>+C54+C77</f>
        <v>0</v>
      </c>
      <c r="D78" s="14">
        <f>+D54+D77</f>
        <v>0</v>
      </c>
      <c r="E78" s="14">
        <f>+E54+E77</f>
        <v>0</v>
      </c>
      <c r="F78" s="14">
        <f>+F54+F77</f>
        <v>0</v>
      </c>
    </row>
    <row r="79" spans="1:6" s="26" customFormat="1" x14ac:dyDescent="0.2">
      <c r="A79" s="77"/>
      <c r="B79" s="78"/>
      <c r="C79" s="79"/>
      <c r="D79" s="79"/>
      <c r="E79" s="79"/>
      <c r="F79" s="79"/>
    </row>
    <row r="80" spans="1:6" ht="16.5" customHeight="1" x14ac:dyDescent="0.25">
      <c r="A80" s="485" t="s">
        <v>191</v>
      </c>
      <c r="B80" s="485"/>
      <c r="C80" s="485"/>
      <c r="D80" s="136"/>
      <c r="E80" s="136"/>
      <c r="F80" s="136"/>
    </row>
    <row r="81" spans="1:6" s="53" customFormat="1" ht="16.5" customHeight="1" thickBot="1" x14ac:dyDescent="0.3">
      <c r="A81" s="483" t="s">
        <v>192</v>
      </c>
      <c r="B81" s="483"/>
      <c r="C81" s="52"/>
      <c r="D81" s="52"/>
      <c r="E81" s="52"/>
      <c r="F81" s="52"/>
    </row>
    <row r="82" spans="1:6" ht="38.1" customHeight="1" thickBot="1" x14ac:dyDescent="0.3">
      <c r="A82" s="17" t="s">
        <v>76</v>
      </c>
      <c r="B82" s="18" t="s">
        <v>193</v>
      </c>
      <c r="C82" s="19" t="s">
        <v>295</v>
      </c>
      <c r="D82" s="19" t="s">
        <v>290</v>
      </c>
      <c r="E82" s="19" t="s">
        <v>296</v>
      </c>
      <c r="F82" s="19" t="s">
        <v>297</v>
      </c>
    </row>
    <row r="83" spans="1:6" s="23" customFormat="1" ht="12" customHeight="1" thickBot="1" x14ac:dyDescent="0.25">
      <c r="A83" s="10">
        <v>1</v>
      </c>
      <c r="B83" s="54">
        <v>2</v>
      </c>
      <c r="C83" s="55">
        <v>3</v>
      </c>
      <c r="D83" s="55">
        <v>3</v>
      </c>
      <c r="E83" s="55">
        <v>3</v>
      </c>
      <c r="F83" s="55">
        <v>3</v>
      </c>
    </row>
    <row r="84" spans="1:6" ht="12" customHeight="1" thickBot="1" x14ac:dyDescent="0.3">
      <c r="A84" s="56" t="s">
        <v>1</v>
      </c>
      <c r="B84" s="57" t="s">
        <v>194</v>
      </c>
      <c r="C84" s="58">
        <f>SUM(C85:C89)</f>
        <v>0</v>
      </c>
      <c r="D84" s="58">
        <f>SUM(D85:D89)</f>
        <v>0</v>
      </c>
      <c r="E84" s="58">
        <f>SUM(E85:E89)</f>
        <v>0</v>
      </c>
      <c r="F84" s="58">
        <f>SUM(F85:F89)</f>
        <v>0</v>
      </c>
    </row>
    <row r="85" spans="1:6" ht="12" customHeight="1" x14ac:dyDescent="0.25">
      <c r="A85" s="59" t="s">
        <v>2</v>
      </c>
      <c r="B85" s="60" t="s">
        <v>33</v>
      </c>
      <c r="C85" s="61"/>
      <c r="D85" s="61"/>
      <c r="E85" s="61"/>
      <c r="F85" s="61"/>
    </row>
    <row r="86" spans="1:6" ht="12" customHeight="1" x14ac:dyDescent="0.25">
      <c r="A86" s="30" t="s">
        <v>3</v>
      </c>
      <c r="B86" s="2" t="s">
        <v>34</v>
      </c>
      <c r="C86" s="32"/>
      <c r="D86" s="32"/>
      <c r="E86" s="32"/>
      <c r="F86" s="32"/>
    </row>
    <row r="87" spans="1:6" ht="12" customHeight="1" x14ac:dyDescent="0.25">
      <c r="A87" s="30" t="s">
        <v>4</v>
      </c>
      <c r="B87" s="2" t="s">
        <v>35</v>
      </c>
      <c r="C87" s="36"/>
      <c r="D87" s="36"/>
      <c r="E87" s="36"/>
      <c r="F87" s="36"/>
    </row>
    <row r="88" spans="1:6" ht="12" customHeight="1" x14ac:dyDescent="0.25">
      <c r="A88" s="30" t="s">
        <v>5</v>
      </c>
      <c r="B88" s="62" t="s">
        <v>36</v>
      </c>
      <c r="C88" s="36"/>
      <c r="D88" s="36"/>
      <c r="E88" s="36"/>
      <c r="F88" s="36"/>
    </row>
    <row r="89" spans="1:6" ht="12" customHeight="1" thickBot="1" x14ac:dyDescent="0.3">
      <c r="A89" s="30" t="s">
        <v>195</v>
      </c>
      <c r="B89" s="63" t="s">
        <v>37</v>
      </c>
      <c r="C89" s="36"/>
      <c r="D89" s="36"/>
      <c r="E89" s="36"/>
      <c r="F89" s="36"/>
    </row>
    <row r="90" spans="1:6" ht="12" customHeight="1" thickBot="1" x14ac:dyDescent="0.3">
      <c r="A90" s="24" t="s">
        <v>6</v>
      </c>
      <c r="B90" s="65" t="s">
        <v>196</v>
      </c>
      <c r="C90" s="11">
        <f>+C91+C93+C95</f>
        <v>0</v>
      </c>
      <c r="D90" s="11">
        <f>+D91+D93+D95</f>
        <v>0</v>
      </c>
      <c r="E90" s="11">
        <f>+E91+E93+E95</f>
        <v>0</v>
      </c>
      <c r="F90" s="11">
        <f>+F91+F93+F95</f>
        <v>0</v>
      </c>
    </row>
    <row r="91" spans="1:6" ht="12" customHeight="1" x14ac:dyDescent="0.25">
      <c r="A91" s="27" t="s">
        <v>7</v>
      </c>
      <c r="B91" s="2" t="s">
        <v>38</v>
      </c>
      <c r="C91" s="29"/>
      <c r="D91" s="29"/>
      <c r="E91" s="29"/>
      <c r="F91" s="29"/>
    </row>
    <row r="92" spans="1:6" ht="12" customHeight="1" x14ac:dyDescent="0.25">
      <c r="A92" s="27" t="s">
        <v>9</v>
      </c>
      <c r="B92" s="66" t="s">
        <v>197</v>
      </c>
      <c r="C92" s="29"/>
      <c r="D92" s="29"/>
      <c r="E92" s="29"/>
      <c r="F92" s="29"/>
    </row>
    <row r="93" spans="1:6" ht="12" customHeight="1" x14ac:dyDescent="0.25">
      <c r="A93" s="27" t="s">
        <v>10</v>
      </c>
      <c r="B93" s="66" t="s">
        <v>39</v>
      </c>
      <c r="C93" s="32"/>
      <c r="D93" s="32"/>
      <c r="E93" s="32"/>
      <c r="F93" s="32"/>
    </row>
    <row r="94" spans="1:6" ht="12" customHeight="1" x14ac:dyDescent="0.25">
      <c r="A94" s="27" t="s">
        <v>11</v>
      </c>
      <c r="B94" s="66" t="s">
        <v>198</v>
      </c>
      <c r="C94" s="12"/>
      <c r="D94" s="12"/>
      <c r="E94" s="12"/>
      <c r="F94" s="12"/>
    </row>
    <row r="95" spans="1:6" ht="12" customHeight="1" thickBot="1" x14ac:dyDescent="0.3">
      <c r="A95" s="27" t="s">
        <v>82</v>
      </c>
      <c r="B95" s="67" t="s">
        <v>199</v>
      </c>
      <c r="C95" s="12"/>
      <c r="D95" s="12"/>
      <c r="E95" s="12"/>
      <c r="F95" s="12"/>
    </row>
    <row r="96" spans="1:6" ht="12" customHeight="1" thickBot="1" x14ac:dyDescent="0.3">
      <c r="A96" s="24" t="s">
        <v>12</v>
      </c>
      <c r="B96" s="5" t="s">
        <v>200</v>
      </c>
      <c r="C96" s="11">
        <f>+C97+C98</f>
        <v>0</v>
      </c>
      <c r="D96" s="11">
        <f>+D97+D98</f>
        <v>0</v>
      </c>
      <c r="E96" s="11">
        <f>+E97+E98</f>
        <v>0</v>
      </c>
      <c r="F96" s="11">
        <f>+F97+F98</f>
        <v>0</v>
      </c>
    </row>
    <row r="97" spans="1:6" ht="12" customHeight="1" x14ac:dyDescent="0.25">
      <c r="A97" s="27" t="s">
        <v>87</v>
      </c>
      <c r="B97" s="4" t="s">
        <v>201</v>
      </c>
      <c r="C97" s="29"/>
      <c r="D97" s="29"/>
      <c r="E97" s="29"/>
      <c r="F97" s="29"/>
    </row>
    <row r="98" spans="1:6" ht="12" customHeight="1" thickBot="1" x14ac:dyDescent="0.3">
      <c r="A98" s="33" t="s">
        <v>89</v>
      </c>
      <c r="B98" s="66" t="s">
        <v>202</v>
      </c>
      <c r="C98" s="36"/>
      <c r="D98" s="36"/>
      <c r="E98" s="36"/>
      <c r="F98" s="36"/>
    </row>
    <row r="99" spans="1:6" ht="12" customHeight="1" thickBot="1" x14ac:dyDescent="0.3">
      <c r="A99" s="24" t="s">
        <v>14</v>
      </c>
      <c r="B99" s="5" t="s">
        <v>71</v>
      </c>
      <c r="C99" s="11">
        <f>+C84+C90+C96</f>
        <v>0</v>
      </c>
      <c r="D99" s="11">
        <f>+D84+D90+D96</f>
        <v>0</v>
      </c>
      <c r="E99" s="11">
        <f>+E84+E90+E96</f>
        <v>0</v>
      </c>
      <c r="F99" s="11">
        <f>+F84+F90+F96</f>
        <v>0</v>
      </c>
    </row>
    <row r="100" spans="1:6" ht="12" customHeight="1" thickBot="1" x14ac:dyDescent="0.3">
      <c r="A100" s="24" t="s">
        <v>18</v>
      </c>
      <c r="B100" s="5" t="s">
        <v>40</v>
      </c>
      <c r="C100" s="11">
        <f>+C101+C102+C103</f>
        <v>0</v>
      </c>
      <c r="D100" s="11">
        <f>+D101+D102+D103</f>
        <v>0</v>
      </c>
      <c r="E100" s="11">
        <f>+E101+E102+E103</f>
        <v>0</v>
      </c>
      <c r="F100" s="11">
        <f>+F101+F102+F103</f>
        <v>0</v>
      </c>
    </row>
    <row r="101" spans="1:6" ht="12" customHeight="1" x14ac:dyDescent="0.25">
      <c r="A101" s="27" t="s">
        <v>19</v>
      </c>
      <c r="B101" s="4" t="s">
        <v>41</v>
      </c>
      <c r="C101" s="12"/>
      <c r="D101" s="12"/>
      <c r="E101" s="12"/>
      <c r="F101" s="12"/>
    </row>
    <row r="102" spans="1:6" ht="12" customHeight="1" x14ac:dyDescent="0.25">
      <c r="A102" s="27" t="s">
        <v>21</v>
      </c>
      <c r="B102" s="4" t="s">
        <v>42</v>
      </c>
      <c r="C102" s="12"/>
      <c r="D102" s="12"/>
      <c r="E102" s="12"/>
      <c r="F102" s="12"/>
    </row>
    <row r="103" spans="1:6" ht="12" customHeight="1" thickBot="1" x14ac:dyDescent="0.3">
      <c r="A103" s="64" t="s">
        <v>23</v>
      </c>
      <c r="B103" s="13" t="s">
        <v>43</v>
      </c>
      <c r="C103" s="12"/>
      <c r="D103" s="12"/>
      <c r="E103" s="12"/>
      <c r="F103" s="12"/>
    </row>
    <row r="104" spans="1:6" ht="12" customHeight="1" thickBot="1" x14ac:dyDescent="0.3">
      <c r="A104" s="24" t="s">
        <v>25</v>
      </c>
      <c r="B104" s="5" t="s">
        <v>44</v>
      </c>
      <c r="C104" s="11">
        <f>+C105+C106+C107+C108</f>
        <v>0</v>
      </c>
      <c r="D104" s="11">
        <f>+D105+D106+D107+D108</f>
        <v>0</v>
      </c>
      <c r="E104" s="11">
        <f>+E105+E106+E107+E108</f>
        <v>0</v>
      </c>
      <c r="F104" s="11">
        <f>+F105+F106+F107+F108</f>
        <v>0</v>
      </c>
    </row>
    <row r="105" spans="1:6" ht="12" customHeight="1" x14ac:dyDescent="0.25">
      <c r="A105" s="27" t="s">
        <v>45</v>
      </c>
      <c r="B105" s="4" t="s">
        <v>46</v>
      </c>
      <c r="C105" s="12"/>
      <c r="D105" s="12"/>
      <c r="E105" s="12"/>
      <c r="F105" s="12"/>
    </row>
    <row r="106" spans="1:6" ht="12" customHeight="1" x14ac:dyDescent="0.25">
      <c r="A106" s="27" t="s">
        <v>47</v>
      </c>
      <c r="B106" s="4" t="s">
        <v>48</v>
      </c>
      <c r="C106" s="12"/>
      <c r="D106" s="12"/>
      <c r="E106" s="12"/>
      <c r="F106" s="12"/>
    </row>
    <row r="107" spans="1:6" ht="12" customHeight="1" x14ac:dyDescent="0.25">
      <c r="A107" s="27" t="s">
        <v>49</v>
      </c>
      <c r="B107" s="4" t="s">
        <v>50</v>
      </c>
      <c r="C107" s="12"/>
      <c r="D107" s="12"/>
      <c r="E107" s="12"/>
      <c r="F107" s="12"/>
    </row>
    <row r="108" spans="1:6" ht="12" customHeight="1" thickBot="1" x14ac:dyDescent="0.3">
      <c r="A108" s="64" t="s">
        <v>51</v>
      </c>
      <c r="B108" s="13" t="s">
        <v>52</v>
      </c>
      <c r="C108" s="12"/>
      <c r="D108" s="12"/>
      <c r="E108" s="12"/>
      <c r="F108" s="12"/>
    </row>
    <row r="109" spans="1:6" ht="12" customHeight="1" thickBot="1" x14ac:dyDescent="0.3">
      <c r="A109" s="24" t="s">
        <v>27</v>
      </c>
      <c r="B109" s="5" t="s">
        <v>53</v>
      </c>
      <c r="C109" s="14">
        <f>+C110+C111+C113+C114</f>
        <v>0</v>
      </c>
      <c r="D109" s="14">
        <f>+D110+D111+D113+D114</f>
        <v>0</v>
      </c>
      <c r="E109" s="14">
        <f>+E110+E111+E113+E114</f>
        <v>0</v>
      </c>
      <c r="F109" s="14">
        <f>+F110+F111+F113+F114</f>
        <v>0</v>
      </c>
    </row>
    <row r="110" spans="1:6" ht="12" customHeight="1" x14ac:dyDescent="0.25">
      <c r="A110" s="27" t="s">
        <v>54</v>
      </c>
      <c r="B110" s="4" t="s">
        <v>55</v>
      </c>
      <c r="C110" s="12"/>
      <c r="D110" s="12"/>
      <c r="E110" s="12"/>
      <c r="F110" s="12"/>
    </row>
    <row r="111" spans="1:6" ht="12" customHeight="1" x14ac:dyDescent="0.25">
      <c r="A111" s="27" t="s">
        <v>56</v>
      </c>
      <c r="B111" s="4" t="s">
        <v>57</v>
      </c>
      <c r="C111" s="12"/>
      <c r="D111" s="12"/>
      <c r="E111" s="12"/>
      <c r="F111" s="12"/>
    </row>
    <row r="112" spans="1:6" ht="12" customHeight="1" x14ac:dyDescent="0.25">
      <c r="A112" s="27" t="s">
        <v>58</v>
      </c>
      <c r="B112" s="4" t="s">
        <v>73</v>
      </c>
      <c r="C112" s="12"/>
      <c r="D112" s="12"/>
      <c r="E112" s="12"/>
      <c r="F112" s="12"/>
    </row>
    <row r="113" spans="1:12" ht="12" customHeight="1" x14ac:dyDescent="0.25">
      <c r="A113" s="27" t="s">
        <v>60</v>
      </c>
      <c r="B113" s="4" t="s">
        <v>59</v>
      </c>
      <c r="C113" s="12"/>
      <c r="D113" s="12"/>
      <c r="E113" s="12"/>
      <c r="F113" s="12"/>
    </row>
    <row r="114" spans="1:12" ht="12" customHeight="1" thickBot="1" x14ac:dyDescent="0.3">
      <c r="A114" s="64" t="s">
        <v>72</v>
      </c>
      <c r="B114" s="13" t="s">
        <v>61</v>
      </c>
      <c r="C114" s="12"/>
      <c r="D114" s="12"/>
      <c r="E114" s="12"/>
      <c r="F114" s="12"/>
    </row>
    <row r="115" spans="1:12" ht="12" customHeight="1" thickBot="1" x14ac:dyDescent="0.3">
      <c r="A115" s="24" t="s">
        <v>28</v>
      </c>
      <c r="B115" s="5" t="s">
        <v>62</v>
      </c>
      <c r="C115" s="68">
        <f>+C116+C117+C118+C119</f>
        <v>0</v>
      </c>
      <c r="D115" s="68">
        <f>+D116+D117+D118+D119</f>
        <v>0</v>
      </c>
      <c r="E115" s="68">
        <f>+E116+E117+E118+E119</f>
        <v>0</v>
      </c>
      <c r="F115" s="68">
        <f>+F116+F117+F118+F119</f>
        <v>0</v>
      </c>
    </row>
    <row r="116" spans="1:12" ht="12" customHeight="1" x14ac:dyDescent="0.25">
      <c r="A116" s="27" t="s">
        <v>63</v>
      </c>
      <c r="B116" s="4" t="s">
        <v>64</v>
      </c>
      <c r="C116" s="12"/>
      <c r="D116" s="12"/>
      <c r="E116" s="12"/>
      <c r="F116" s="12"/>
    </row>
    <row r="117" spans="1:12" ht="12" customHeight="1" x14ac:dyDescent="0.25">
      <c r="A117" s="27" t="s">
        <v>65</v>
      </c>
      <c r="B117" s="4" t="s">
        <v>66</v>
      </c>
      <c r="C117" s="12"/>
      <c r="D117" s="12"/>
      <c r="E117" s="12"/>
      <c r="F117" s="12"/>
    </row>
    <row r="118" spans="1:12" ht="12" customHeight="1" x14ac:dyDescent="0.25">
      <c r="A118" s="27" t="s">
        <v>67</v>
      </c>
      <c r="B118" s="4" t="s">
        <v>68</v>
      </c>
      <c r="C118" s="12"/>
      <c r="D118" s="12"/>
      <c r="E118" s="12"/>
      <c r="F118" s="12"/>
    </row>
    <row r="119" spans="1:12" ht="12" customHeight="1" thickBot="1" x14ac:dyDescent="0.3">
      <c r="A119" s="64" t="s">
        <v>69</v>
      </c>
      <c r="B119" s="13" t="s">
        <v>70</v>
      </c>
      <c r="C119" s="139"/>
      <c r="D119" s="12"/>
      <c r="E119" s="12"/>
      <c r="F119" s="12"/>
    </row>
    <row r="120" spans="1:12" ht="12" customHeight="1" thickBot="1" x14ac:dyDescent="0.3">
      <c r="A120" s="141" t="s">
        <v>29</v>
      </c>
      <c r="B120" s="5" t="s">
        <v>291</v>
      </c>
      <c r="C120" s="140"/>
      <c r="D120" s="138"/>
      <c r="E120" s="138"/>
      <c r="F120" s="138"/>
    </row>
    <row r="121" spans="1:12" ht="15" customHeight="1" thickBot="1" x14ac:dyDescent="0.3">
      <c r="A121" s="24" t="s">
        <v>31</v>
      </c>
      <c r="B121" s="5" t="s">
        <v>292</v>
      </c>
      <c r="C121" s="69">
        <f>+C100+C104+C109+C115</f>
        <v>0</v>
      </c>
      <c r="D121" s="69">
        <f>+D100+D104+D109+D115</f>
        <v>0</v>
      </c>
      <c r="E121" s="69">
        <f>+E100+E104+E109+E115</f>
        <v>0</v>
      </c>
      <c r="F121" s="69">
        <f>+F100+F104+F109+F115</f>
        <v>0</v>
      </c>
      <c r="I121" s="70"/>
      <c r="J121" s="71"/>
      <c r="K121" s="71"/>
      <c r="L121" s="71"/>
    </row>
    <row r="122" spans="1:12" s="26" customFormat="1" ht="12.95" customHeight="1" thickBot="1" x14ac:dyDescent="0.25">
      <c r="A122" s="72" t="s">
        <v>216</v>
      </c>
      <c r="B122" s="73" t="s">
        <v>293</v>
      </c>
      <c r="C122" s="69">
        <f>+C99+C121</f>
        <v>0</v>
      </c>
      <c r="D122" s="69">
        <f>+D99+D121</f>
        <v>0</v>
      </c>
      <c r="E122" s="69">
        <f>+E99+E121</f>
        <v>0</v>
      </c>
      <c r="F122" s="69">
        <f>+F99+F121</f>
        <v>0</v>
      </c>
    </row>
    <row r="123" spans="1:12" ht="7.5" customHeight="1" x14ac:dyDescent="0.25"/>
    <row r="124" spans="1:12" x14ac:dyDescent="0.25">
      <c r="A124" s="484" t="s">
        <v>203</v>
      </c>
      <c r="B124" s="484"/>
      <c r="C124" s="484"/>
      <c r="D124" s="137"/>
      <c r="E124" s="137"/>
      <c r="F124" s="137"/>
    </row>
    <row r="125" spans="1:12" ht="15" customHeight="1" thickBot="1" x14ac:dyDescent="0.3">
      <c r="A125" s="482" t="s">
        <v>204</v>
      </c>
      <c r="B125" s="482"/>
      <c r="C125" s="16"/>
      <c r="D125" s="16"/>
      <c r="E125" s="16"/>
      <c r="F125" s="16"/>
    </row>
    <row r="126" spans="1:12" ht="13.5" customHeight="1" thickBot="1" x14ac:dyDescent="0.3">
      <c r="A126" s="24">
        <v>1</v>
      </c>
      <c r="B126" s="65" t="s">
        <v>205</v>
      </c>
      <c r="C126" s="11">
        <f>+C54-C99</f>
        <v>0</v>
      </c>
      <c r="D126" s="11">
        <f>+D54-D99</f>
        <v>0</v>
      </c>
      <c r="E126" s="11">
        <f>+E54-E99</f>
        <v>0</v>
      </c>
      <c r="F126" s="11">
        <f>+F54-F99</f>
        <v>0</v>
      </c>
      <c r="G126" s="76"/>
    </row>
    <row r="127" spans="1:12" ht="27.75" customHeight="1" thickBot="1" x14ac:dyDescent="0.3">
      <c r="A127" s="24" t="s">
        <v>6</v>
      </c>
      <c r="B127" s="65" t="s">
        <v>206</v>
      </c>
      <c r="C127" s="11">
        <f>+C77-C121</f>
        <v>0</v>
      </c>
      <c r="D127" s="11">
        <f>+D77-D121</f>
        <v>0</v>
      </c>
      <c r="E127" s="11">
        <f>+E77-E121</f>
        <v>0</v>
      </c>
      <c r="F127" s="11">
        <f>+F77-F121</f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CE,Félkövér"&amp;12VÖLGYSÉGI ÖNKORMÁNYZATOK TÁRSULÁSA
2016. ÉVI KÖLTSÉGVETÉSÁLLAMI (ÁLLAMIGAZGATÁSI) FELADATOK MÉRLEGE&amp;R&amp;"Times New Roman CE,Félkövér dőlt" 1.4. melléklet </oddHeader>
  </headerFooter>
  <rowBreaks count="1" manualBreakCount="1">
    <brk id="7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view="pageBreakPreview" topLeftCell="C22" zoomScale="130" zoomScaleNormal="115" zoomScaleSheetLayoutView="130" workbookViewId="0">
      <selection activeCell="I35" activeCellId="1" sqref="E35 I35"/>
    </sheetView>
  </sheetViews>
  <sheetFormatPr defaultRowHeight="12.75" x14ac:dyDescent="0.25"/>
  <cols>
    <col min="1" max="1" width="5.875" style="9" customWidth="1"/>
    <col min="2" max="2" width="47.25" style="82" customWidth="1"/>
    <col min="3" max="4" width="12.125" style="9" bestFit="1" customWidth="1"/>
    <col min="5" max="5" width="13.875" style="9" bestFit="1" customWidth="1"/>
    <col min="6" max="6" width="47.25" style="9" customWidth="1"/>
    <col min="7" max="8" width="12.125" style="9" bestFit="1" customWidth="1"/>
    <col min="9" max="9" width="13.875" style="9" bestFit="1" customWidth="1"/>
    <col min="10" max="259" width="9.125" style="9"/>
    <col min="260" max="260" width="5.875" style="9" customWidth="1"/>
    <col min="261" max="261" width="47.25" style="9" customWidth="1"/>
    <col min="262" max="262" width="14" style="9" customWidth="1"/>
    <col min="263" max="263" width="47.25" style="9" customWidth="1"/>
    <col min="264" max="264" width="14" style="9" customWidth="1"/>
    <col min="265" max="265" width="4.125" style="9" customWidth="1"/>
    <col min="266" max="515" width="9.125" style="9"/>
    <col min="516" max="516" width="5.875" style="9" customWidth="1"/>
    <col min="517" max="517" width="47.25" style="9" customWidth="1"/>
    <col min="518" max="518" width="14" style="9" customWidth="1"/>
    <col min="519" max="519" width="47.25" style="9" customWidth="1"/>
    <col min="520" max="520" width="14" style="9" customWidth="1"/>
    <col min="521" max="521" width="4.125" style="9" customWidth="1"/>
    <col min="522" max="771" width="9.125" style="9"/>
    <col min="772" max="772" width="5.875" style="9" customWidth="1"/>
    <col min="773" max="773" width="47.25" style="9" customWidth="1"/>
    <col min="774" max="774" width="14" style="9" customWidth="1"/>
    <col min="775" max="775" width="47.25" style="9" customWidth="1"/>
    <col min="776" max="776" width="14" style="9" customWidth="1"/>
    <col min="777" max="777" width="4.125" style="9" customWidth="1"/>
    <col min="778" max="1027" width="9.125" style="9"/>
    <col min="1028" max="1028" width="5.875" style="9" customWidth="1"/>
    <col min="1029" max="1029" width="47.25" style="9" customWidth="1"/>
    <col min="1030" max="1030" width="14" style="9" customWidth="1"/>
    <col min="1031" max="1031" width="47.25" style="9" customWidth="1"/>
    <col min="1032" max="1032" width="14" style="9" customWidth="1"/>
    <col min="1033" max="1033" width="4.125" style="9" customWidth="1"/>
    <col min="1034" max="1283" width="9.125" style="9"/>
    <col min="1284" max="1284" width="5.875" style="9" customWidth="1"/>
    <col min="1285" max="1285" width="47.25" style="9" customWidth="1"/>
    <col min="1286" max="1286" width="14" style="9" customWidth="1"/>
    <col min="1287" max="1287" width="47.25" style="9" customWidth="1"/>
    <col min="1288" max="1288" width="14" style="9" customWidth="1"/>
    <col min="1289" max="1289" width="4.125" style="9" customWidth="1"/>
    <col min="1290" max="1539" width="9.125" style="9"/>
    <col min="1540" max="1540" width="5.875" style="9" customWidth="1"/>
    <col min="1541" max="1541" width="47.25" style="9" customWidth="1"/>
    <col min="1542" max="1542" width="14" style="9" customWidth="1"/>
    <col min="1543" max="1543" width="47.25" style="9" customWidth="1"/>
    <col min="1544" max="1544" width="14" style="9" customWidth="1"/>
    <col min="1545" max="1545" width="4.125" style="9" customWidth="1"/>
    <col min="1546" max="1795" width="9.125" style="9"/>
    <col min="1796" max="1796" width="5.875" style="9" customWidth="1"/>
    <col min="1797" max="1797" width="47.25" style="9" customWidth="1"/>
    <col min="1798" max="1798" width="14" style="9" customWidth="1"/>
    <col min="1799" max="1799" width="47.25" style="9" customWidth="1"/>
    <col min="1800" max="1800" width="14" style="9" customWidth="1"/>
    <col min="1801" max="1801" width="4.125" style="9" customWidth="1"/>
    <col min="1802" max="2051" width="9.125" style="9"/>
    <col min="2052" max="2052" width="5.875" style="9" customWidth="1"/>
    <col min="2053" max="2053" width="47.25" style="9" customWidth="1"/>
    <col min="2054" max="2054" width="14" style="9" customWidth="1"/>
    <col min="2055" max="2055" width="47.25" style="9" customWidth="1"/>
    <col min="2056" max="2056" width="14" style="9" customWidth="1"/>
    <col min="2057" max="2057" width="4.125" style="9" customWidth="1"/>
    <col min="2058" max="2307" width="9.125" style="9"/>
    <col min="2308" max="2308" width="5.875" style="9" customWidth="1"/>
    <col min="2309" max="2309" width="47.25" style="9" customWidth="1"/>
    <col min="2310" max="2310" width="14" style="9" customWidth="1"/>
    <col min="2311" max="2311" width="47.25" style="9" customWidth="1"/>
    <col min="2312" max="2312" width="14" style="9" customWidth="1"/>
    <col min="2313" max="2313" width="4.125" style="9" customWidth="1"/>
    <col min="2314" max="2563" width="9.125" style="9"/>
    <col min="2564" max="2564" width="5.875" style="9" customWidth="1"/>
    <col min="2565" max="2565" width="47.25" style="9" customWidth="1"/>
    <col min="2566" max="2566" width="14" style="9" customWidth="1"/>
    <col min="2567" max="2567" width="47.25" style="9" customWidth="1"/>
    <col min="2568" max="2568" width="14" style="9" customWidth="1"/>
    <col min="2569" max="2569" width="4.125" style="9" customWidth="1"/>
    <col min="2570" max="2819" width="9.125" style="9"/>
    <col min="2820" max="2820" width="5.875" style="9" customWidth="1"/>
    <col min="2821" max="2821" width="47.25" style="9" customWidth="1"/>
    <col min="2822" max="2822" width="14" style="9" customWidth="1"/>
    <col min="2823" max="2823" width="47.25" style="9" customWidth="1"/>
    <col min="2824" max="2824" width="14" style="9" customWidth="1"/>
    <col min="2825" max="2825" width="4.125" style="9" customWidth="1"/>
    <col min="2826" max="3075" width="9.125" style="9"/>
    <col min="3076" max="3076" width="5.875" style="9" customWidth="1"/>
    <col min="3077" max="3077" width="47.25" style="9" customWidth="1"/>
    <col min="3078" max="3078" width="14" style="9" customWidth="1"/>
    <col min="3079" max="3079" width="47.25" style="9" customWidth="1"/>
    <col min="3080" max="3080" width="14" style="9" customWidth="1"/>
    <col min="3081" max="3081" width="4.125" style="9" customWidth="1"/>
    <col min="3082" max="3331" width="9.125" style="9"/>
    <col min="3332" max="3332" width="5.875" style="9" customWidth="1"/>
    <col min="3333" max="3333" width="47.25" style="9" customWidth="1"/>
    <col min="3334" max="3334" width="14" style="9" customWidth="1"/>
    <col min="3335" max="3335" width="47.25" style="9" customWidth="1"/>
    <col min="3336" max="3336" width="14" style="9" customWidth="1"/>
    <col min="3337" max="3337" width="4.125" style="9" customWidth="1"/>
    <col min="3338" max="3587" width="9.125" style="9"/>
    <col min="3588" max="3588" width="5.875" style="9" customWidth="1"/>
    <col min="3589" max="3589" width="47.25" style="9" customWidth="1"/>
    <col min="3590" max="3590" width="14" style="9" customWidth="1"/>
    <col min="3591" max="3591" width="47.25" style="9" customWidth="1"/>
    <col min="3592" max="3592" width="14" style="9" customWidth="1"/>
    <col min="3593" max="3593" width="4.125" style="9" customWidth="1"/>
    <col min="3594" max="3843" width="9.125" style="9"/>
    <col min="3844" max="3844" width="5.875" style="9" customWidth="1"/>
    <col min="3845" max="3845" width="47.25" style="9" customWidth="1"/>
    <col min="3846" max="3846" width="14" style="9" customWidth="1"/>
    <col min="3847" max="3847" width="47.25" style="9" customWidth="1"/>
    <col min="3848" max="3848" width="14" style="9" customWidth="1"/>
    <col min="3849" max="3849" width="4.125" style="9" customWidth="1"/>
    <col min="3850" max="4099" width="9.125" style="9"/>
    <col min="4100" max="4100" width="5.875" style="9" customWidth="1"/>
    <col min="4101" max="4101" width="47.25" style="9" customWidth="1"/>
    <col min="4102" max="4102" width="14" style="9" customWidth="1"/>
    <col min="4103" max="4103" width="47.25" style="9" customWidth="1"/>
    <col min="4104" max="4104" width="14" style="9" customWidth="1"/>
    <col min="4105" max="4105" width="4.125" style="9" customWidth="1"/>
    <col min="4106" max="4355" width="9.125" style="9"/>
    <col min="4356" max="4356" width="5.875" style="9" customWidth="1"/>
    <col min="4357" max="4357" width="47.25" style="9" customWidth="1"/>
    <col min="4358" max="4358" width="14" style="9" customWidth="1"/>
    <col min="4359" max="4359" width="47.25" style="9" customWidth="1"/>
    <col min="4360" max="4360" width="14" style="9" customWidth="1"/>
    <col min="4361" max="4361" width="4.125" style="9" customWidth="1"/>
    <col min="4362" max="4611" width="9.125" style="9"/>
    <col min="4612" max="4612" width="5.875" style="9" customWidth="1"/>
    <col min="4613" max="4613" width="47.25" style="9" customWidth="1"/>
    <col min="4614" max="4614" width="14" style="9" customWidth="1"/>
    <col min="4615" max="4615" width="47.25" style="9" customWidth="1"/>
    <col min="4616" max="4616" width="14" style="9" customWidth="1"/>
    <col min="4617" max="4617" width="4.125" style="9" customWidth="1"/>
    <col min="4618" max="4867" width="9.125" style="9"/>
    <col min="4868" max="4868" width="5.875" style="9" customWidth="1"/>
    <col min="4869" max="4869" width="47.25" style="9" customWidth="1"/>
    <col min="4870" max="4870" width="14" style="9" customWidth="1"/>
    <col min="4871" max="4871" width="47.25" style="9" customWidth="1"/>
    <col min="4872" max="4872" width="14" style="9" customWidth="1"/>
    <col min="4873" max="4873" width="4.125" style="9" customWidth="1"/>
    <col min="4874" max="5123" width="9.125" style="9"/>
    <col min="5124" max="5124" width="5.875" style="9" customWidth="1"/>
    <col min="5125" max="5125" width="47.25" style="9" customWidth="1"/>
    <col min="5126" max="5126" width="14" style="9" customWidth="1"/>
    <col min="5127" max="5127" width="47.25" style="9" customWidth="1"/>
    <col min="5128" max="5128" width="14" style="9" customWidth="1"/>
    <col min="5129" max="5129" width="4.125" style="9" customWidth="1"/>
    <col min="5130" max="5379" width="9.125" style="9"/>
    <col min="5380" max="5380" width="5.875" style="9" customWidth="1"/>
    <col min="5381" max="5381" width="47.25" style="9" customWidth="1"/>
    <col min="5382" max="5382" width="14" style="9" customWidth="1"/>
    <col min="5383" max="5383" width="47.25" style="9" customWidth="1"/>
    <col min="5384" max="5384" width="14" style="9" customWidth="1"/>
    <col min="5385" max="5385" width="4.125" style="9" customWidth="1"/>
    <col min="5386" max="5635" width="9.125" style="9"/>
    <col min="5636" max="5636" width="5.875" style="9" customWidth="1"/>
    <col min="5637" max="5637" width="47.25" style="9" customWidth="1"/>
    <col min="5638" max="5638" width="14" style="9" customWidth="1"/>
    <col min="5639" max="5639" width="47.25" style="9" customWidth="1"/>
    <col min="5640" max="5640" width="14" style="9" customWidth="1"/>
    <col min="5641" max="5641" width="4.125" style="9" customWidth="1"/>
    <col min="5642" max="5891" width="9.125" style="9"/>
    <col min="5892" max="5892" width="5.875" style="9" customWidth="1"/>
    <col min="5893" max="5893" width="47.25" style="9" customWidth="1"/>
    <col min="5894" max="5894" width="14" style="9" customWidth="1"/>
    <col min="5895" max="5895" width="47.25" style="9" customWidth="1"/>
    <col min="5896" max="5896" width="14" style="9" customWidth="1"/>
    <col min="5897" max="5897" width="4.125" style="9" customWidth="1"/>
    <col min="5898" max="6147" width="9.125" style="9"/>
    <col min="6148" max="6148" width="5.875" style="9" customWidth="1"/>
    <col min="6149" max="6149" width="47.25" style="9" customWidth="1"/>
    <col min="6150" max="6150" width="14" style="9" customWidth="1"/>
    <col min="6151" max="6151" width="47.25" style="9" customWidth="1"/>
    <col min="6152" max="6152" width="14" style="9" customWidth="1"/>
    <col min="6153" max="6153" width="4.125" style="9" customWidth="1"/>
    <col min="6154" max="6403" width="9.125" style="9"/>
    <col min="6404" max="6404" width="5.875" style="9" customWidth="1"/>
    <col min="6405" max="6405" width="47.25" style="9" customWidth="1"/>
    <col min="6406" max="6406" width="14" style="9" customWidth="1"/>
    <col min="6407" max="6407" width="47.25" style="9" customWidth="1"/>
    <col min="6408" max="6408" width="14" style="9" customWidth="1"/>
    <col min="6409" max="6409" width="4.125" style="9" customWidth="1"/>
    <col min="6410" max="6659" width="9.125" style="9"/>
    <col min="6660" max="6660" width="5.875" style="9" customWidth="1"/>
    <col min="6661" max="6661" width="47.25" style="9" customWidth="1"/>
    <col min="6662" max="6662" width="14" style="9" customWidth="1"/>
    <col min="6663" max="6663" width="47.25" style="9" customWidth="1"/>
    <col min="6664" max="6664" width="14" style="9" customWidth="1"/>
    <col min="6665" max="6665" width="4.125" style="9" customWidth="1"/>
    <col min="6666" max="6915" width="9.125" style="9"/>
    <col min="6916" max="6916" width="5.875" style="9" customWidth="1"/>
    <col min="6917" max="6917" width="47.25" style="9" customWidth="1"/>
    <col min="6918" max="6918" width="14" style="9" customWidth="1"/>
    <col min="6919" max="6919" width="47.25" style="9" customWidth="1"/>
    <col min="6920" max="6920" width="14" style="9" customWidth="1"/>
    <col min="6921" max="6921" width="4.125" style="9" customWidth="1"/>
    <col min="6922" max="7171" width="9.125" style="9"/>
    <col min="7172" max="7172" width="5.875" style="9" customWidth="1"/>
    <col min="7173" max="7173" width="47.25" style="9" customWidth="1"/>
    <col min="7174" max="7174" width="14" style="9" customWidth="1"/>
    <col min="7175" max="7175" width="47.25" style="9" customWidth="1"/>
    <col min="7176" max="7176" width="14" style="9" customWidth="1"/>
    <col min="7177" max="7177" width="4.125" style="9" customWidth="1"/>
    <col min="7178" max="7427" width="9.125" style="9"/>
    <col min="7428" max="7428" width="5.875" style="9" customWidth="1"/>
    <col min="7429" max="7429" width="47.25" style="9" customWidth="1"/>
    <col min="7430" max="7430" width="14" style="9" customWidth="1"/>
    <col min="7431" max="7431" width="47.25" style="9" customWidth="1"/>
    <col min="7432" max="7432" width="14" style="9" customWidth="1"/>
    <col min="7433" max="7433" width="4.125" style="9" customWidth="1"/>
    <col min="7434" max="7683" width="9.125" style="9"/>
    <col min="7684" max="7684" width="5.875" style="9" customWidth="1"/>
    <col min="7685" max="7685" width="47.25" style="9" customWidth="1"/>
    <col min="7686" max="7686" width="14" style="9" customWidth="1"/>
    <col min="7687" max="7687" width="47.25" style="9" customWidth="1"/>
    <col min="7688" max="7688" width="14" style="9" customWidth="1"/>
    <col min="7689" max="7689" width="4.125" style="9" customWidth="1"/>
    <col min="7690" max="7939" width="9.125" style="9"/>
    <col min="7940" max="7940" width="5.875" style="9" customWidth="1"/>
    <col min="7941" max="7941" width="47.25" style="9" customWidth="1"/>
    <col min="7942" max="7942" width="14" style="9" customWidth="1"/>
    <col min="7943" max="7943" width="47.25" style="9" customWidth="1"/>
    <col min="7944" max="7944" width="14" style="9" customWidth="1"/>
    <col min="7945" max="7945" width="4.125" style="9" customWidth="1"/>
    <col min="7946" max="8195" width="9.125" style="9"/>
    <col min="8196" max="8196" width="5.875" style="9" customWidth="1"/>
    <col min="8197" max="8197" width="47.25" style="9" customWidth="1"/>
    <col min="8198" max="8198" width="14" style="9" customWidth="1"/>
    <col min="8199" max="8199" width="47.25" style="9" customWidth="1"/>
    <col min="8200" max="8200" width="14" style="9" customWidth="1"/>
    <col min="8201" max="8201" width="4.125" style="9" customWidth="1"/>
    <col min="8202" max="8451" width="9.125" style="9"/>
    <col min="8452" max="8452" width="5.875" style="9" customWidth="1"/>
    <col min="8453" max="8453" width="47.25" style="9" customWidth="1"/>
    <col min="8454" max="8454" width="14" style="9" customWidth="1"/>
    <col min="8455" max="8455" width="47.25" style="9" customWidth="1"/>
    <col min="8456" max="8456" width="14" style="9" customWidth="1"/>
    <col min="8457" max="8457" width="4.125" style="9" customWidth="1"/>
    <col min="8458" max="8707" width="9.125" style="9"/>
    <col min="8708" max="8708" width="5.875" style="9" customWidth="1"/>
    <col min="8709" max="8709" width="47.25" style="9" customWidth="1"/>
    <col min="8710" max="8710" width="14" style="9" customWidth="1"/>
    <col min="8711" max="8711" width="47.25" style="9" customWidth="1"/>
    <col min="8712" max="8712" width="14" style="9" customWidth="1"/>
    <col min="8713" max="8713" width="4.125" style="9" customWidth="1"/>
    <col min="8714" max="8963" width="9.125" style="9"/>
    <col min="8964" max="8964" width="5.875" style="9" customWidth="1"/>
    <col min="8965" max="8965" width="47.25" style="9" customWidth="1"/>
    <col min="8966" max="8966" width="14" style="9" customWidth="1"/>
    <col min="8967" max="8967" width="47.25" style="9" customWidth="1"/>
    <col min="8968" max="8968" width="14" style="9" customWidth="1"/>
    <col min="8969" max="8969" width="4.125" style="9" customWidth="1"/>
    <col min="8970" max="9219" width="9.125" style="9"/>
    <col min="9220" max="9220" width="5.875" style="9" customWidth="1"/>
    <col min="9221" max="9221" width="47.25" style="9" customWidth="1"/>
    <col min="9222" max="9222" width="14" style="9" customWidth="1"/>
    <col min="9223" max="9223" width="47.25" style="9" customWidth="1"/>
    <col min="9224" max="9224" width="14" style="9" customWidth="1"/>
    <col min="9225" max="9225" width="4.125" style="9" customWidth="1"/>
    <col min="9226" max="9475" width="9.125" style="9"/>
    <col min="9476" max="9476" width="5.875" style="9" customWidth="1"/>
    <col min="9477" max="9477" width="47.25" style="9" customWidth="1"/>
    <col min="9478" max="9478" width="14" style="9" customWidth="1"/>
    <col min="9479" max="9479" width="47.25" style="9" customWidth="1"/>
    <col min="9480" max="9480" width="14" style="9" customWidth="1"/>
    <col min="9481" max="9481" width="4.125" style="9" customWidth="1"/>
    <col min="9482" max="9731" width="9.125" style="9"/>
    <col min="9732" max="9732" width="5.875" style="9" customWidth="1"/>
    <col min="9733" max="9733" width="47.25" style="9" customWidth="1"/>
    <col min="9734" max="9734" width="14" style="9" customWidth="1"/>
    <col min="9735" max="9735" width="47.25" style="9" customWidth="1"/>
    <col min="9736" max="9736" width="14" style="9" customWidth="1"/>
    <col min="9737" max="9737" width="4.125" style="9" customWidth="1"/>
    <col min="9738" max="9987" width="9.125" style="9"/>
    <col min="9988" max="9988" width="5.875" style="9" customWidth="1"/>
    <col min="9989" max="9989" width="47.25" style="9" customWidth="1"/>
    <col min="9990" max="9990" width="14" style="9" customWidth="1"/>
    <col min="9991" max="9991" width="47.25" style="9" customWidth="1"/>
    <col min="9992" max="9992" width="14" style="9" customWidth="1"/>
    <col min="9993" max="9993" width="4.125" style="9" customWidth="1"/>
    <col min="9994" max="10243" width="9.125" style="9"/>
    <col min="10244" max="10244" width="5.875" style="9" customWidth="1"/>
    <col min="10245" max="10245" width="47.25" style="9" customWidth="1"/>
    <col min="10246" max="10246" width="14" style="9" customWidth="1"/>
    <col min="10247" max="10247" width="47.25" style="9" customWidth="1"/>
    <col min="10248" max="10248" width="14" style="9" customWidth="1"/>
    <col min="10249" max="10249" width="4.125" style="9" customWidth="1"/>
    <col min="10250" max="10499" width="9.125" style="9"/>
    <col min="10500" max="10500" width="5.875" style="9" customWidth="1"/>
    <col min="10501" max="10501" width="47.25" style="9" customWidth="1"/>
    <col min="10502" max="10502" width="14" style="9" customWidth="1"/>
    <col min="10503" max="10503" width="47.25" style="9" customWidth="1"/>
    <col min="10504" max="10504" width="14" style="9" customWidth="1"/>
    <col min="10505" max="10505" width="4.125" style="9" customWidth="1"/>
    <col min="10506" max="10755" width="9.125" style="9"/>
    <col min="10756" max="10756" width="5.875" style="9" customWidth="1"/>
    <col min="10757" max="10757" width="47.25" style="9" customWidth="1"/>
    <col min="10758" max="10758" width="14" style="9" customWidth="1"/>
    <col min="10759" max="10759" width="47.25" style="9" customWidth="1"/>
    <col min="10760" max="10760" width="14" style="9" customWidth="1"/>
    <col min="10761" max="10761" width="4.125" style="9" customWidth="1"/>
    <col min="10762" max="11011" width="9.125" style="9"/>
    <col min="11012" max="11012" width="5.875" style="9" customWidth="1"/>
    <col min="11013" max="11013" width="47.25" style="9" customWidth="1"/>
    <col min="11014" max="11014" width="14" style="9" customWidth="1"/>
    <col min="11015" max="11015" width="47.25" style="9" customWidth="1"/>
    <col min="11016" max="11016" width="14" style="9" customWidth="1"/>
    <col min="11017" max="11017" width="4.125" style="9" customWidth="1"/>
    <col min="11018" max="11267" width="9.125" style="9"/>
    <col min="11268" max="11268" width="5.875" style="9" customWidth="1"/>
    <col min="11269" max="11269" width="47.25" style="9" customWidth="1"/>
    <col min="11270" max="11270" width="14" style="9" customWidth="1"/>
    <col min="11271" max="11271" width="47.25" style="9" customWidth="1"/>
    <col min="11272" max="11272" width="14" style="9" customWidth="1"/>
    <col min="11273" max="11273" width="4.125" style="9" customWidth="1"/>
    <col min="11274" max="11523" width="9.125" style="9"/>
    <col min="11524" max="11524" width="5.875" style="9" customWidth="1"/>
    <col min="11525" max="11525" width="47.25" style="9" customWidth="1"/>
    <col min="11526" max="11526" width="14" style="9" customWidth="1"/>
    <col min="11527" max="11527" width="47.25" style="9" customWidth="1"/>
    <col min="11528" max="11528" width="14" style="9" customWidth="1"/>
    <col min="11529" max="11529" width="4.125" style="9" customWidth="1"/>
    <col min="11530" max="11779" width="9.125" style="9"/>
    <col min="11780" max="11780" width="5.875" style="9" customWidth="1"/>
    <col min="11781" max="11781" width="47.25" style="9" customWidth="1"/>
    <col min="11782" max="11782" width="14" style="9" customWidth="1"/>
    <col min="11783" max="11783" width="47.25" style="9" customWidth="1"/>
    <col min="11784" max="11784" width="14" style="9" customWidth="1"/>
    <col min="11785" max="11785" width="4.125" style="9" customWidth="1"/>
    <col min="11786" max="12035" width="9.125" style="9"/>
    <col min="12036" max="12036" width="5.875" style="9" customWidth="1"/>
    <col min="12037" max="12037" width="47.25" style="9" customWidth="1"/>
    <col min="12038" max="12038" width="14" style="9" customWidth="1"/>
    <col min="12039" max="12039" width="47.25" style="9" customWidth="1"/>
    <col min="12040" max="12040" width="14" style="9" customWidth="1"/>
    <col min="12041" max="12041" width="4.125" style="9" customWidth="1"/>
    <col min="12042" max="12291" width="9.125" style="9"/>
    <col min="12292" max="12292" width="5.875" style="9" customWidth="1"/>
    <col min="12293" max="12293" width="47.25" style="9" customWidth="1"/>
    <col min="12294" max="12294" width="14" style="9" customWidth="1"/>
    <col min="12295" max="12295" width="47.25" style="9" customWidth="1"/>
    <col min="12296" max="12296" width="14" style="9" customWidth="1"/>
    <col min="12297" max="12297" width="4.125" style="9" customWidth="1"/>
    <col min="12298" max="12547" width="9.125" style="9"/>
    <col min="12548" max="12548" width="5.875" style="9" customWidth="1"/>
    <col min="12549" max="12549" width="47.25" style="9" customWidth="1"/>
    <col min="12550" max="12550" width="14" style="9" customWidth="1"/>
    <col min="12551" max="12551" width="47.25" style="9" customWidth="1"/>
    <col min="12552" max="12552" width="14" style="9" customWidth="1"/>
    <col min="12553" max="12553" width="4.125" style="9" customWidth="1"/>
    <col min="12554" max="12803" width="9.125" style="9"/>
    <col min="12804" max="12804" width="5.875" style="9" customWidth="1"/>
    <col min="12805" max="12805" width="47.25" style="9" customWidth="1"/>
    <col min="12806" max="12806" width="14" style="9" customWidth="1"/>
    <col min="12807" max="12807" width="47.25" style="9" customWidth="1"/>
    <col min="12808" max="12808" width="14" style="9" customWidth="1"/>
    <col min="12809" max="12809" width="4.125" style="9" customWidth="1"/>
    <col min="12810" max="13059" width="9.125" style="9"/>
    <col min="13060" max="13060" width="5.875" style="9" customWidth="1"/>
    <col min="13061" max="13061" width="47.25" style="9" customWidth="1"/>
    <col min="13062" max="13062" width="14" style="9" customWidth="1"/>
    <col min="13063" max="13063" width="47.25" style="9" customWidth="1"/>
    <col min="13064" max="13064" width="14" style="9" customWidth="1"/>
    <col min="13065" max="13065" width="4.125" style="9" customWidth="1"/>
    <col min="13066" max="13315" width="9.125" style="9"/>
    <col min="13316" max="13316" width="5.875" style="9" customWidth="1"/>
    <col min="13317" max="13317" width="47.25" style="9" customWidth="1"/>
    <col min="13318" max="13318" width="14" style="9" customWidth="1"/>
    <col min="13319" max="13319" width="47.25" style="9" customWidth="1"/>
    <col min="13320" max="13320" width="14" style="9" customWidth="1"/>
    <col min="13321" max="13321" width="4.125" style="9" customWidth="1"/>
    <col min="13322" max="13571" width="9.125" style="9"/>
    <col min="13572" max="13572" width="5.875" style="9" customWidth="1"/>
    <col min="13573" max="13573" width="47.25" style="9" customWidth="1"/>
    <col min="13574" max="13574" width="14" style="9" customWidth="1"/>
    <col min="13575" max="13575" width="47.25" style="9" customWidth="1"/>
    <col min="13576" max="13576" width="14" style="9" customWidth="1"/>
    <col min="13577" max="13577" width="4.125" style="9" customWidth="1"/>
    <col min="13578" max="13827" width="9.125" style="9"/>
    <col min="13828" max="13828" width="5.875" style="9" customWidth="1"/>
    <col min="13829" max="13829" width="47.25" style="9" customWidth="1"/>
    <col min="13830" max="13830" width="14" style="9" customWidth="1"/>
    <col min="13831" max="13831" width="47.25" style="9" customWidth="1"/>
    <col min="13832" max="13832" width="14" style="9" customWidth="1"/>
    <col min="13833" max="13833" width="4.125" style="9" customWidth="1"/>
    <col min="13834" max="14083" width="9.125" style="9"/>
    <col min="14084" max="14084" width="5.875" style="9" customWidth="1"/>
    <col min="14085" max="14085" width="47.25" style="9" customWidth="1"/>
    <col min="14086" max="14086" width="14" style="9" customWidth="1"/>
    <col min="14087" max="14087" width="47.25" style="9" customWidth="1"/>
    <col min="14088" max="14088" width="14" style="9" customWidth="1"/>
    <col min="14089" max="14089" width="4.125" style="9" customWidth="1"/>
    <col min="14090" max="14339" width="9.125" style="9"/>
    <col min="14340" max="14340" width="5.875" style="9" customWidth="1"/>
    <col min="14341" max="14341" width="47.25" style="9" customWidth="1"/>
    <col min="14342" max="14342" width="14" style="9" customWidth="1"/>
    <col min="14343" max="14343" width="47.25" style="9" customWidth="1"/>
    <col min="14344" max="14344" width="14" style="9" customWidth="1"/>
    <col min="14345" max="14345" width="4.125" style="9" customWidth="1"/>
    <col min="14346" max="14595" width="9.125" style="9"/>
    <col min="14596" max="14596" width="5.875" style="9" customWidth="1"/>
    <col min="14597" max="14597" width="47.25" style="9" customWidth="1"/>
    <col min="14598" max="14598" width="14" style="9" customWidth="1"/>
    <col min="14599" max="14599" width="47.25" style="9" customWidth="1"/>
    <col min="14600" max="14600" width="14" style="9" customWidth="1"/>
    <col min="14601" max="14601" width="4.125" style="9" customWidth="1"/>
    <col min="14602" max="14851" width="9.125" style="9"/>
    <col min="14852" max="14852" width="5.875" style="9" customWidth="1"/>
    <col min="14853" max="14853" width="47.25" style="9" customWidth="1"/>
    <col min="14854" max="14854" width="14" style="9" customWidth="1"/>
    <col min="14855" max="14855" width="47.25" style="9" customWidth="1"/>
    <col min="14856" max="14856" width="14" style="9" customWidth="1"/>
    <col min="14857" max="14857" width="4.125" style="9" customWidth="1"/>
    <col min="14858" max="15107" width="9.125" style="9"/>
    <col min="15108" max="15108" width="5.875" style="9" customWidth="1"/>
    <col min="15109" max="15109" width="47.25" style="9" customWidth="1"/>
    <col min="15110" max="15110" width="14" style="9" customWidth="1"/>
    <col min="15111" max="15111" width="47.25" style="9" customWidth="1"/>
    <col min="15112" max="15112" width="14" style="9" customWidth="1"/>
    <col min="15113" max="15113" width="4.125" style="9" customWidth="1"/>
    <col min="15114" max="15363" width="9.125" style="9"/>
    <col min="15364" max="15364" width="5.875" style="9" customWidth="1"/>
    <col min="15365" max="15365" width="47.25" style="9" customWidth="1"/>
    <col min="15366" max="15366" width="14" style="9" customWidth="1"/>
    <col min="15367" max="15367" width="47.25" style="9" customWidth="1"/>
    <col min="15368" max="15368" width="14" style="9" customWidth="1"/>
    <col min="15369" max="15369" width="4.125" style="9" customWidth="1"/>
    <col min="15370" max="15619" width="9.125" style="9"/>
    <col min="15620" max="15620" width="5.875" style="9" customWidth="1"/>
    <col min="15621" max="15621" width="47.25" style="9" customWidth="1"/>
    <col min="15622" max="15622" width="14" style="9" customWidth="1"/>
    <col min="15623" max="15623" width="47.25" style="9" customWidth="1"/>
    <col min="15624" max="15624" width="14" style="9" customWidth="1"/>
    <col min="15625" max="15625" width="4.125" style="9" customWidth="1"/>
    <col min="15626" max="15875" width="9.125" style="9"/>
    <col min="15876" max="15876" width="5.875" style="9" customWidth="1"/>
    <col min="15877" max="15877" width="47.25" style="9" customWidth="1"/>
    <col min="15878" max="15878" width="14" style="9" customWidth="1"/>
    <col min="15879" max="15879" width="47.25" style="9" customWidth="1"/>
    <col min="15880" max="15880" width="14" style="9" customWidth="1"/>
    <col min="15881" max="15881" width="4.125" style="9" customWidth="1"/>
    <col min="15882" max="16131" width="9.125" style="9"/>
    <col min="16132" max="16132" width="5.875" style="9" customWidth="1"/>
    <col min="16133" max="16133" width="47.25" style="9" customWidth="1"/>
    <col min="16134" max="16134" width="14" style="9" customWidth="1"/>
    <col min="16135" max="16135" width="47.25" style="9" customWidth="1"/>
    <col min="16136" max="16136" width="14" style="9" customWidth="1"/>
    <col min="16137" max="16137" width="4.125" style="9" customWidth="1"/>
    <col min="16138" max="16384" width="9.125" style="9"/>
  </cols>
  <sheetData>
    <row r="1" spans="1:9" ht="39.75" customHeight="1" x14ac:dyDescent="0.25">
      <c r="B1" s="80" t="s">
        <v>302</v>
      </c>
      <c r="C1" s="81"/>
      <c r="D1" s="81"/>
      <c r="E1" s="81"/>
      <c r="F1" s="81"/>
      <c r="G1" s="81"/>
      <c r="H1" s="81"/>
      <c r="I1" s="81"/>
    </row>
    <row r="2" spans="1:9" ht="14.25" thickBot="1" x14ac:dyDescent="0.3">
      <c r="G2" s="83"/>
      <c r="H2" s="83"/>
      <c r="I2" s="83" t="s">
        <v>299</v>
      </c>
    </row>
    <row r="3" spans="1:9" ht="18" customHeight="1" thickBot="1" x14ac:dyDescent="0.3">
      <c r="A3" s="486" t="s">
        <v>76</v>
      </c>
      <c r="B3" s="84" t="s">
        <v>0</v>
      </c>
      <c r="C3" s="85"/>
      <c r="D3" s="85"/>
      <c r="E3" s="85"/>
      <c r="F3" s="84" t="s">
        <v>32</v>
      </c>
      <c r="G3" s="86"/>
      <c r="H3" s="86"/>
      <c r="I3" s="86"/>
    </row>
    <row r="4" spans="1:9" s="88" customFormat="1" ht="35.25" customHeight="1" thickBot="1" x14ac:dyDescent="0.3">
      <c r="A4" s="487"/>
      <c r="B4" s="87" t="s">
        <v>208</v>
      </c>
      <c r="C4" s="19" t="s">
        <v>295</v>
      </c>
      <c r="D4" s="19" t="s">
        <v>290</v>
      </c>
      <c r="E4" s="19" t="s">
        <v>296</v>
      </c>
      <c r="F4" s="87" t="s">
        <v>208</v>
      </c>
      <c r="G4" s="19" t="s">
        <v>295</v>
      </c>
      <c r="H4" s="19" t="s">
        <v>290</v>
      </c>
      <c r="I4" s="19" t="s">
        <v>296</v>
      </c>
    </row>
    <row r="5" spans="1:9" s="93" customFormat="1" ht="12" customHeight="1" thickBot="1" x14ac:dyDescent="0.3">
      <c r="A5" s="89">
        <v>1</v>
      </c>
      <c r="B5" s="90">
        <v>2</v>
      </c>
      <c r="C5" s="91" t="s">
        <v>12</v>
      </c>
      <c r="D5" s="91" t="s">
        <v>12</v>
      </c>
      <c r="E5" s="91" t="s">
        <v>12</v>
      </c>
      <c r="F5" s="90" t="s">
        <v>14</v>
      </c>
      <c r="G5" s="92" t="s">
        <v>18</v>
      </c>
      <c r="H5" s="92" t="s">
        <v>18</v>
      </c>
      <c r="I5" s="92" t="s">
        <v>18</v>
      </c>
    </row>
    <row r="6" spans="1:9" ht="12.95" customHeight="1" x14ac:dyDescent="0.25">
      <c r="A6" s="94" t="s">
        <v>1</v>
      </c>
      <c r="B6" s="95" t="s">
        <v>209</v>
      </c>
      <c r="C6" s="96">
        <f>'1.1.sz.mell.'!C5</f>
        <v>0</v>
      </c>
      <c r="D6" s="96">
        <f>'1.1.sz.mell.'!D5</f>
        <v>0</v>
      </c>
      <c r="E6" s="96">
        <f>'1.1.sz.mell.'!E5</f>
        <v>0</v>
      </c>
      <c r="F6" s="95" t="s">
        <v>210</v>
      </c>
      <c r="G6" s="97">
        <f>'1.1.sz.mell.'!C85</f>
        <v>103468000</v>
      </c>
      <c r="H6" s="97">
        <f>'1.1.sz.mell.'!D85</f>
        <v>120697150</v>
      </c>
      <c r="I6" s="97">
        <f>'1.1.sz.mell.'!E85</f>
        <v>114974023</v>
      </c>
    </row>
    <row r="7" spans="1:9" ht="12.95" customHeight="1" x14ac:dyDescent="0.25">
      <c r="A7" s="98" t="s">
        <v>6</v>
      </c>
      <c r="B7" s="99" t="s">
        <v>211</v>
      </c>
      <c r="C7" s="100">
        <f>'1.1.sz.mell.'!C6</f>
        <v>106815000</v>
      </c>
      <c r="D7" s="100">
        <f>'1.1.sz.mell.'!D6</f>
        <v>131821160</v>
      </c>
      <c r="E7" s="100">
        <f>'1.1.sz.mell.'!E6</f>
        <v>136847953</v>
      </c>
      <c r="F7" s="99" t="s">
        <v>34</v>
      </c>
      <c r="G7" s="97">
        <f>'1.1.sz.mell.'!C86</f>
        <v>30381000</v>
      </c>
      <c r="H7" s="97">
        <f>'1.1.sz.mell.'!D86</f>
        <v>34981280</v>
      </c>
      <c r="I7" s="97">
        <f>'1.1.sz.mell.'!E86</f>
        <v>34048549</v>
      </c>
    </row>
    <row r="8" spans="1:9" ht="12.95" customHeight="1" x14ac:dyDescent="0.25">
      <c r="A8" s="98" t="s">
        <v>12</v>
      </c>
      <c r="B8" s="99" t="s">
        <v>212</v>
      </c>
      <c r="C8" s="100"/>
      <c r="D8" s="100"/>
      <c r="E8" s="100"/>
      <c r="F8" s="99" t="s">
        <v>213</v>
      </c>
      <c r="G8" s="97">
        <f>'1.1.sz.mell.'!C87</f>
        <v>49827000</v>
      </c>
      <c r="H8" s="97">
        <f>'1.1.sz.mell.'!D87</f>
        <v>48910000</v>
      </c>
      <c r="I8" s="97">
        <f>'1.1.sz.mell.'!E87</f>
        <v>47143151</v>
      </c>
    </row>
    <row r="9" spans="1:9" ht="12.95" customHeight="1" x14ac:dyDescent="0.25">
      <c r="A9" s="98" t="s">
        <v>14</v>
      </c>
      <c r="B9" s="99" t="s">
        <v>13</v>
      </c>
      <c r="C9" s="100">
        <f>'1.1.sz.mell.'!C20</f>
        <v>0</v>
      </c>
      <c r="D9" s="100">
        <f>'1.1.sz.mell.'!D20</f>
        <v>0</v>
      </c>
      <c r="E9" s="100">
        <f>'1.1.sz.mell.'!E20</f>
        <v>0</v>
      </c>
      <c r="F9" s="99" t="s">
        <v>36</v>
      </c>
      <c r="G9" s="97">
        <f>'1.1.sz.mell.'!C88</f>
        <v>0</v>
      </c>
      <c r="H9" s="97">
        <f>'1.1.sz.mell.'!D88</f>
        <v>0</v>
      </c>
      <c r="I9" s="97">
        <f>'1.1.sz.mell.'!E88</f>
        <v>0</v>
      </c>
    </row>
    <row r="10" spans="1:9" ht="12.95" customHeight="1" x14ac:dyDescent="0.25">
      <c r="A10" s="98" t="s">
        <v>18</v>
      </c>
      <c r="B10" s="101" t="s">
        <v>26</v>
      </c>
      <c r="C10" s="100">
        <f>'1.1.sz.mell.'!C44</f>
        <v>0</v>
      </c>
      <c r="D10" s="100">
        <f>'1.1.sz.mell.'!D44</f>
        <v>0</v>
      </c>
      <c r="E10" s="100">
        <f>'1.1.sz.mell.'!E44</f>
        <v>0</v>
      </c>
      <c r="F10" s="99" t="s">
        <v>37</v>
      </c>
      <c r="G10" s="97">
        <f>'1.1.sz.mell.'!C89</f>
        <v>13664000</v>
      </c>
      <c r="H10" s="97">
        <f>'1.1.sz.mell.'!D89</f>
        <v>16896830</v>
      </c>
      <c r="I10" s="97">
        <f>'1.1.sz.mell.'!E89</f>
        <v>16618529</v>
      </c>
    </row>
    <row r="11" spans="1:9" ht="12.95" customHeight="1" x14ac:dyDescent="0.25">
      <c r="A11" s="98" t="s">
        <v>25</v>
      </c>
      <c r="B11" s="99" t="s">
        <v>214</v>
      </c>
      <c r="C11" s="102"/>
      <c r="D11" s="102"/>
      <c r="E11" s="102"/>
      <c r="F11" s="99" t="s">
        <v>215</v>
      </c>
      <c r="G11" s="3">
        <f>'1.1.sz.mell.'!C96</f>
        <v>3703000</v>
      </c>
      <c r="H11" s="3">
        <f>'1.1.sz.mell.'!D96</f>
        <v>3401886</v>
      </c>
      <c r="I11" s="3">
        <f>'1.1.sz.mell.'!E96</f>
        <v>0</v>
      </c>
    </row>
    <row r="12" spans="1:9" ht="12.95" customHeight="1" x14ac:dyDescent="0.25">
      <c r="A12" s="98" t="s">
        <v>27</v>
      </c>
      <c r="B12" s="99" t="s">
        <v>126</v>
      </c>
      <c r="C12" s="100">
        <f>'1.1.sz.mell.'!C27</f>
        <v>86880298</v>
      </c>
      <c r="D12" s="100">
        <f>'1.1.sz.mell.'!D27</f>
        <v>86853298</v>
      </c>
      <c r="E12" s="100">
        <f>'1.1.sz.mell.'!E27</f>
        <v>86959421</v>
      </c>
      <c r="F12" s="103"/>
      <c r="G12" s="3"/>
      <c r="H12" s="3"/>
      <c r="I12" s="3"/>
    </row>
    <row r="13" spans="1:9" ht="12.95" customHeight="1" x14ac:dyDescent="0.25">
      <c r="A13" s="98" t="s">
        <v>28</v>
      </c>
      <c r="B13" s="103"/>
      <c r="C13" s="100"/>
      <c r="D13" s="100"/>
      <c r="E13" s="100"/>
      <c r="F13" s="103"/>
      <c r="G13" s="3"/>
      <c r="H13" s="3"/>
      <c r="I13" s="3"/>
    </row>
    <row r="14" spans="1:9" ht="12.95" customHeight="1" x14ac:dyDescent="0.25">
      <c r="A14" s="98" t="s">
        <v>29</v>
      </c>
      <c r="B14" s="104"/>
      <c r="C14" s="102"/>
      <c r="D14" s="102"/>
      <c r="E14" s="102"/>
      <c r="F14" s="103"/>
      <c r="G14" s="3"/>
      <c r="H14" s="3"/>
      <c r="I14" s="3"/>
    </row>
    <row r="15" spans="1:9" ht="12.95" customHeight="1" x14ac:dyDescent="0.25">
      <c r="A15" s="98" t="s">
        <v>31</v>
      </c>
      <c r="B15" s="103"/>
      <c r="C15" s="100"/>
      <c r="D15" s="100"/>
      <c r="E15" s="100"/>
      <c r="F15" s="103"/>
      <c r="G15" s="3"/>
      <c r="H15" s="3"/>
      <c r="I15" s="3"/>
    </row>
    <row r="16" spans="1:9" ht="12.95" customHeight="1" x14ac:dyDescent="0.25">
      <c r="A16" s="98" t="s">
        <v>216</v>
      </c>
      <c r="B16" s="103"/>
      <c r="C16" s="100"/>
      <c r="D16" s="100"/>
      <c r="E16" s="100"/>
      <c r="F16" s="103"/>
      <c r="G16" s="3"/>
      <c r="H16" s="3"/>
      <c r="I16" s="3"/>
    </row>
    <row r="17" spans="1:9" ht="12.95" customHeight="1" thickBot="1" x14ac:dyDescent="0.3">
      <c r="A17" s="98" t="s">
        <v>217</v>
      </c>
      <c r="B17" s="105"/>
      <c r="C17" s="106"/>
      <c r="D17" s="106"/>
      <c r="E17" s="106"/>
      <c r="F17" s="103"/>
      <c r="G17" s="107"/>
      <c r="H17" s="107"/>
      <c r="I17" s="107"/>
    </row>
    <row r="18" spans="1:9" ht="15.95" customHeight="1" thickBot="1" x14ac:dyDescent="0.3">
      <c r="A18" s="108" t="s">
        <v>218</v>
      </c>
      <c r="B18" s="109" t="s">
        <v>219</v>
      </c>
      <c r="C18" s="110">
        <f>+C6+C7+C9+C10+C12+C13+C14+C15+C16+C17</f>
        <v>193695298</v>
      </c>
      <c r="D18" s="110">
        <f>+D6+D7+D9+D10+D12+D13+D14+D15+D16+D17</f>
        <v>218674458</v>
      </c>
      <c r="E18" s="110">
        <f>+E6+E7+E9+E10+E12+E13+E14+E15+E16+E17</f>
        <v>223807374</v>
      </c>
      <c r="F18" s="109" t="s">
        <v>220</v>
      </c>
      <c r="G18" s="1">
        <f>SUM(G6:G17)</f>
        <v>201043000</v>
      </c>
      <c r="H18" s="1">
        <f>SUM(H6:H17)</f>
        <v>224887146</v>
      </c>
      <c r="I18" s="1">
        <f>SUM(I6:I17)</f>
        <v>212784252</v>
      </c>
    </row>
    <row r="19" spans="1:9" ht="12.95" customHeight="1" x14ac:dyDescent="0.25">
      <c r="A19" s="111" t="s">
        <v>221</v>
      </c>
      <c r="B19" s="112" t="s">
        <v>222</v>
      </c>
      <c r="C19" s="113">
        <f>+C20+C21+C22+C23</f>
        <v>7347702</v>
      </c>
      <c r="D19" s="113">
        <f>+D20+D21+D22+D23</f>
        <v>7346588</v>
      </c>
      <c r="E19" s="113">
        <f>+E20+E21+E22+E23</f>
        <v>7346588</v>
      </c>
      <c r="F19" s="114" t="s">
        <v>223</v>
      </c>
      <c r="G19" s="7"/>
      <c r="H19" s="7"/>
      <c r="I19" s="7"/>
    </row>
    <row r="20" spans="1:9" ht="12.95" customHeight="1" x14ac:dyDescent="0.25">
      <c r="A20" s="115" t="s">
        <v>224</v>
      </c>
      <c r="B20" s="114" t="s">
        <v>225</v>
      </c>
      <c r="C20" s="116">
        <v>7347702</v>
      </c>
      <c r="D20" s="116">
        <v>7346588</v>
      </c>
      <c r="E20" s="116">
        <v>7346588</v>
      </c>
      <c r="F20" s="114" t="s">
        <v>226</v>
      </c>
      <c r="G20" s="8"/>
      <c r="H20" s="8"/>
      <c r="I20" s="8"/>
    </row>
    <row r="21" spans="1:9" ht="12.95" customHeight="1" x14ac:dyDescent="0.25">
      <c r="A21" s="115" t="s">
        <v>227</v>
      </c>
      <c r="B21" s="114" t="s">
        <v>228</v>
      </c>
      <c r="C21" s="116"/>
      <c r="D21" s="116"/>
      <c r="E21" s="116"/>
      <c r="F21" s="114" t="s">
        <v>229</v>
      </c>
      <c r="G21" s="8"/>
      <c r="H21" s="8"/>
      <c r="I21" s="8"/>
    </row>
    <row r="22" spans="1:9" ht="12.95" customHeight="1" x14ac:dyDescent="0.25">
      <c r="A22" s="115" t="s">
        <v>230</v>
      </c>
      <c r="B22" s="114" t="s">
        <v>231</v>
      </c>
      <c r="C22" s="116"/>
      <c r="D22" s="116"/>
      <c r="E22" s="116"/>
      <c r="F22" s="114" t="s">
        <v>232</v>
      </c>
      <c r="G22" s="8"/>
      <c r="H22" s="8"/>
      <c r="I22" s="8"/>
    </row>
    <row r="23" spans="1:9" ht="12.95" customHeight="1" x14ac:dyDescent="0.25">
      <c r="A23" s="115" t="s">
        <v>233</v>
      </c>
      <c r="B23" s="114" t="s">
        <v>234</v>
      </c>
      <c r="C23" s="116"/>
      <c r="D23" s="116"/>
      <c r="E23" s="116"/>
      <c r="F23" s="112" t="s">
        <v>235</v>
      </c>
      <c r="G23" s="8"/>
      <c r="H23" s="8"/>
      <c r="I23" s="8"/>
    </row>
    <row r="24" spans="1:9" ht="12.95" customHeight="1" x14ac:dyDescent="0.25">
      <c r="A24" s="115" t="s">
        <v>236</v>
      </c>
      <c r="B24" s="114" t="s">
        <v>237</v>
      </c>
      <c r="C24" s="117">
        <f>+C25+C26</f>
        <v>0</v>
      </c>
      <c r="D24" s="117">
        <f>+D25+D26</f>
        <v>0</v>
      </c>
      <c r="E24" s="117">
        <f>+E25+E26</f>
        <v>0</v>
      </c>
      <c r="F24" s="114" t="s">
        <v>238</v>
      </c>
      <c r="G24" s="8"/>
      <c r="H24" s="8"/>
      <c r="I24" s="8"/>
    </row>
    <row r="25" spans="1:9" ht="12.95" customHeight="1" x14ac:dyDescent="0.25">
      <c r="A25" s="111" t="s">
        <v>239</v>
      </c>
      <c r="B25" s="112" t="s">
        <v>240</v>
      </c>
      <c r="C25" s="118"/>
      <c r="D25" s="118"/>
      <c r="E25" s="118"/>
      <c r="F25" s="95" t="s">
        <v>241</v>
      </c>
      <c r="G25" s="7"/>
      <c r="H25" s="7"/>
      <c r="I25" s="7"/>
    </row>
    <row r="26" spans="1:9" ht="12.95" customHeight="1" thickBot="1" x14ac:dyDescent="0.3">
      <c r="A26" s="115" t="s">
        <v>242</v>
      </c>
      <c r="B26" s="114" t="s">
        <v>243</v>
      </c>
      <c r="C26" s="116"/>
      <c r="D26" s="116"/>
      <c r="E26" s="116"/>
      <c r="F26" s="103"/>
      <c r="G26" s="8"/>
      <c r="H26" s="8"/>
      <c r="I26" s="8"/>
    </row>
    <row r="27" spans="1:9" ht="15.95" customHeight="1" thickBot="1" x14ac:dyDescent="0.3">
      <c r="A27" s="108" t="s">
        <v>244</v>
      </c>
      <c r="B27" s="109" t="s">
        <v>245</v>
      </c>
      <c r="C27" s="110">
        <f>+C19+C24</f>
        <v>7347702</v>
      </c>
      <c r="D27" s="110">
        <f>+D19+D24</f>
        <v>7346588</v>
      </c>
      <c r="E27" s="110">
        <f>+E19+E24</f>
        <v>7346588</v>
      </c>
      <c r="F27" s="109" t="s">
        <v>246</v>
      </c>
      <c r="G27" s="1">
        <f>SUM(G19:G26)</f>
        <v>0</v>
      </c>
      <c r="H27" s="1">
        <f>SUM(H19:H26)</f>
        <v>0</v>
      </c>
      <c r="I27" s="1">
        <f>SUM(I19:I26)</f>
        <v>0</v>
      </c>
    </row>
    <row r="28" spans="1:9" ht="13.5" thickBot="1" x14ac:dyDescent="0.3">
      <c r="A28" s="108" t="s">
        <v>247</v>
      </c>
      <c r="B28" s="119" t="s">
        <v>248</v>
      </c>
      <c r="C28" s="120">
        <f>+C18+C27</f>
        <v>201043000</v>
      </c>
      <c r="D28" s="120">
        <f>+D18+D27</f>
        <v>226021046</v>
      </c>
      <c r="E28" s="120">
        <f>+E18+E27</f>
        <v>231153962</v>
      </c>
      <c r="F28" s="119" t="s">
        <v>249</v>
      </c>
      <c r="G28" s="120">
        <f>+G18+G27</f>
        <v>201043000</v>
      </c>
      <c r="H28" s="120">
        <f>+H18+H27</f>
        <v>224887146</v>
      </c>
      <c r="I28" s="120">
        <f>+I18+I27</f>
        <v>212784252</v>
      </c>
    </row>
    <row r="29" spans="1:9" ht="13.5" thickBot="1" x14ac:dyDescent="0.3">
      <c r="A29" s="108" t="s">
        <v>250</v>
      </c>
      <c r="B29" s="119" t="s">
        <v>251</v>
      </c>
      <c r="C29" s="120">
        <f>IF(C18-G18&lt;0,G18-C18,"-")</f>
        <v>7347702</v>
      </c>
      <c r="D29" s="120">
        <f>IF(D18-H18&lt;0,H18-D18,"-")</f>
        <v>6212688</v>
      </c>
      <c r="E29" s="120" t="str">
        <f>IF(E18-I18&lt;0,I18-E18,"-")</f>
        <v>-</v>
      </c>
      <c r="F29" s="119" t="s">
        <v>252</v>
      </c>
      <c r="G29" s="120" t="str">
        <f>IF(C18-G18&gt;0,C18-G18,"-")</f>
        <v>-</v>
      </c>
      <c r="H29" s="120" t="str">
        <f>IF(D18-H18&gt;0,D18-H18,"-")</f>
        <v>-</v>
      </c>
      <c r="I29" s="120">
        <f>IF(E18-I18&gt;0,E18-I18,"-")</f>
        <v>11023122</v>
      </c>
    </row>
    <row r="30" spans="1:9" ht="13.5" thickBot="1" x14ac:dyDescent="0.3">
      <c r="A30" s="108" t="s">
        <v>253</v>
      </c>
      <c r="B30" s="119" t="s">
        <v>254</v>
      </c>
      <c r="C30" s="120" t="str">
        <f>IF(C18+C19-G28&lt;0,G28-(C18+C19),"-")</f>
        <v>-</v>
      </c>
      <c r="D30" s="120" t="str">
        <f>IF(D18+D19-H28&lt;0,H28-(D18+D19),"-")</f>
        <v>-</v>
      </c>
      <c r="E30" s="120" t="str">
        <f>IF(E18+E19-I28&lt;0,I28-(E18+E19),"-")</f>
        <v>-</v>
      </c>
      <c r="F30" s="119" t="s">
        <v>255</v>
      </c>
      <c r="G30" s="120" t="str">
        <f>IF(C18+C19-G28&gt;0,C18+C19-G28,"-")</f>
        <v>-</v>
      </c>
      <c r="H30" s="120">
        <f>IF(D18+D19-H28&gt;0,D18+D19-H28,"-")</f>
        <v>1133900</v>
      </c>
      <c r="I30" s="120">
        <f>IF(E18+E19-I28&gt;0,E18+E19-I28,"-")</f>
        <v>18369710</v>
      </c>
    </row>
    <row r="31" spans="1:9" ht="18.75" x14ac:dyDescent="0.25">
      <c r="B31" s="488"/>
      <c r="C31" s="488"/>
      <c r="D31" s="488"/>
      <c r="E31" s="488"/>
      <c r="F31" s="488"/>
    </row>
    <row r="32" spans="1:9" ht="31.5" customHeight="1" x14ac:dyDescent="0.25">
      <c r="B32" s="491" t="s">
        <v>301</v>
      </c>
      <c r="C32" s="491"/>
      <c r="D32" s="491"/>
      <c r="E32" s="491"/>
      <c r="F32" s="491"/>
      <c r="G32" s="491"/>
      <c r="H32" s="491"/>
      <c r="I32" s="491"/>
    </row>
    <row r="33" spans="1:9" ht="14.25" thickBot="1" x14ac:dyDescent="0.3">
      <c r="G33" s="83"/>
      <c r="H33" s="83"/>
      <c r="I33" s="83" t="s">
        <v>300</v>
      </c>
    </row>
    <row r="34" spans="1:9" ht="13.5" thickBot="1" x14ac:dyDescent="0.3">
      <c r="A34" s="489" t="s">
        <v>76</v>
      </c>
      <c r="B34" s="84" t="s">
        <v>0</v>
      </c>
      <c r="C34" s="85"/>
      <c r="D34" s="85"/>
      <c r="E34" s="85"/>
      <c r="F34" s="84" t="s">
        <v>32</v>
      </c>
      <c r="G34" s="86"/>
      <c r="H34" s="86"/>
      <c r="I34" s="86"/>
    </row>
    <row r="35" spans="1:9" s="88" customFormat="1" ht="24.75" thickBot="1" x14ac:dyDescent="0.3">
      <c r="A35" s="490"/>
      <c r="B35" s="87" t="s">
        <v>208</v>
      </c>
      <c r="C35" s="19" t="s">
        <v>295</v>
      </c>
      <c r="D35" s="19" t="s">
        <v>290</v>
      </c>
      <c r="E35" s="19" t="s">
        <v>296</v>
      </c>
      <c r="F35" s="87" t="s">
        <v>208</v>
      </c>
      <c r="G35" s="19" t="s">
        <v>295</v>
      </c>
      <c r="H35" s="19" t="s">
        <v>290</v>
      </c>
      <c r="I35" s="19" t="s">
        <v>296</v>
      </c>
    </row>
    <row r="36" spans="1:9" s="88" customFormat="1" ht="13.5" thickBot="1" x14ac:dyDescent="0.3">
      <c r="A36" s="89">
        <v>1</v>
      </c>
      <c r="B36" s="90">
        <v>2</v>
      </c>
      <c r="C36" s="91">
        <v>3</v>
      </c>
      <c r="D36" s="91">
        <v>3</v>
      </c>
      <c r="E36" s="91">
        <v>3</v>
      </c>
      <c r="F36" s="90">
        <v>4</v>
      </c>
      <c r="G36" s="92">
        <v>5</v>
      </c>
      <c r="H36" s="92">
        <v>5</v>
      </c>
      <c r="I36" s="92">
        <v>5</v>
      </c>
    </row>
    <row r="37" spans="1:9" ht="12.95" customHeight="1" x14ac:dyDescent="0.25">
      <c r="A37" s="94" t="s">
        <v>1</v>
      </c>
      <c r="B37" s="95" t="s">
        <v>256</v>
      </c>
      <c r="C37" s="96">
        <f>'1.1.sz.mell.'!C13</f>
        <v>0</v>
      </c>
      <c r="D37" s="96">
        <f>'1.1.sz.mell.'!D13</f>
        <v>0</v>
      </c>
      <c r="E37" s="96">
        <f>'1.1.sz.mell.'!E13</f>
        <v>0</v>
      </c>
      <c r="F37" s="95" t="s">
        <v>38</v>
      </c>
      <c r="G37" s="97">
        <f>'1.1.sz.mell.'!C91</f>
        <v>150000</v>
      </c>
      <c r="H37" s="97">
        <f>'1.1.sz.mell.'!D91</f>
        <v>1283900</v>
      </c>
      <c r="I37" s="97">
        <f>'1.1.sz.mell.'!E91</f>
        <v>1198266</v>
      </c>
    </row>
    <row r="38" spans="1:9" x14ac:dyDescent="0.25">
      <c r="A38" s="98" t="s">
        <v>6</v>
      </c>
      <c r="B38" s="99" t="s">
        <v>257</v>
      </c>
      <c r="C38" s="100"/>
      <c r="D38" s="100"/>
      <c r="E38" s="100"/>
      <c r="F38" s="99" t="s">
        <v>258</v>
      </c>
      <c r="G38" s="3"/>
      <c r="H38" s="3"/>
      <c r="I38" s="3"/>
    </row>
    <row r="39" spans="1:9" ht="12.95" customHeight="1" x14ac:dyDescent="0.25">
      <c r="A39" s="98" t="s">
        <v>12</v>
      </c>
      <c r="B39" s="99" t="s">
        <v>259</v>
      </c>
      <c r="C39" s="100">
        <f>'1.1.sz.mell.'!C38</f>
        <v>0</v>
      </c>
      <c r="D39" s="100">
        <f>'1.1.sz.mell.'!D38</f>
        <v>0</v>
      </c>
      <c r="E39" s="100">
        <f>'1.1.sz.mell.'!E38</f>
        <v>0</v>
      </c>
      <c r="F39" s="99" t="s">
        <v>39</v>
      </c>
      <c r="G39" s="3"/>
      <c r="H39" s="3"/>
      <c r="I39" s="3"/>
    </row>
    <row r="40" spans="1:9" ht="12.95" customHeight="1" x14ac:dyDescent="0.25">
      <c r="A40" s="98" t="s">
        <v>14</v>
      </c>
      <c r="B40" s="99" t="s">
        <v>260</v>
      </c>
      <c r="C40" s="100"/>
      <c r="D40" s="100"/>
      <c r="E40" s="100"/>
      <c r="F40" s="99" t="s">
        <v>261</v>
      </c>
      <c r="G40" s="3"/>
      <c r="H40" s="3"/>
      <c r="I40" s="3"/>
    </row>
    <row r="41" spans="1:9" ht="12.75" customHeight="1" x14ac:dyDescent="0.25">
      <c r="A41" s="98" t="s">
        <v>18</v>
      </c>
      <c r="B41" s="99" t="s">
        <v>262</v>
      </c>
      <c r="C41" s="100"/>
      <c r="D41" s="100"/>
      <c r="E41" s="100"/>
      <c r="F41" s="99" t="s">
        <v>199</v>
      </c>
      <c r="G41" s="3">
        <f>'1.1.sz.mell.'!C95</f>
        <v>0</v>
      </c>
      <c r="H41" s="3">
        <f>'1.1.sz.mell.'!D95</f>
        <v>0</v>
      </c>
      <c r="I41" s="3">
        <f>'1.1.sz.mell.'!E95</f>
        <v>0</v>
      </c>
    </row>
    <row r="42" spans="1:9" ht="12.95" customHeight="1" x14ac:dyDescent="0.25">
      <c r="A42" s="98" t="s">
        <v>25</v>
      </c>
      <c r="B42" s="99" t="s">
        <v>263</v>
      </c>
      <c r="C42" s="102"/>
      <c r="D42" s="102"/>
      <c r="E42" s="102"/>
      <c r="F42" s="103"/>
      <c r="G42" s="3"/>
      <c r="H42" s="3"/>
      <c r="I42" s="3"/>
    </row>
    <row r="43" spans="1:9" ht="12.95" customHeight="1" x14ac:dyDescent="0.25">
      <c r="A43" s="98" t="s">
        <v>27</v>
      </c>
      <c r="B43" s="103"/>
      <c r="C43" s="100"/>
      <c r="D43" s="100"/>
      <c r="E43" s="100"/>
      <c r="F43" s="103"/>
      <c r="G43" s="3"/>
      <c r="H43" s="3"/>
      <c r="I43" s="3"/>
    </row>
    <row r="44" spans="1:9" ht="12.95" customHeight="1" x14ac:dyDescent="0.25">
      <c r="A44" s="98" t="s">
        <v>28</v>
      </c>
      <c r="B44" s="103"/>
      <c r="C44" s="100"/>
      <c r="D44" s="100"/>
      <c r="E44" s="100"/>
      <c r="F44" s="103"/>
      <c r="G44" s="3"/>
      <c r="H44" s="3"/>
      <c r="I44" s="3"/>
    </row>
    <row r="45" spans="1:9" ht="12.95" customHeight="1" x14ac:dyDescent="0.25">
      <c r="A45" s="98" t="s">
        <v>29</v>
      </c>
      <c r="B45" s="103"/>
      <c r="C45" s="102"/>
      <c r="D45" s="102"/>
      <c r="E45" s="102"/>
      <c r="F45" s="103"/>
      <c r="G45" s="3"/>
      <c r="H45" s="3"/>
      <c r="I45" s="3"/>
    </row>
    <row r="46" spans="1:9" x14ac:dyDescent="0.25">
      <c r="A46" s="98" t="s">
        <v>31</v>
      </c>
      <c r="B46" s="103"/>
      <c r="C46" s="102"/>
      <c r="D46" s="102"/>
      <c r="E46" s="102"/>
      <c r="F46" s="103"/>
      <c r="G46" s="3"/>
      <c r="H46" s="3"/>
      <c r="I46" s="3"/>
    </row>
    <row r="47" spans="1:9" ht="12.95" customHeight="1" thickBot="1" x14ac:dyDescent="0.3">
      <c r="A47" s="121" t="s">
        <v>216</v>
      </c>
      <c r="B47" s="122"/>
      <c r="C47" s="123"/>
      <c r="D47" s="123"/>
      <c r="E47" s="123"/>
      <c r="F47" s="124" t="s">
        <v>215</v>
      </c>
      <c r="G47" s="125"/>
      <c r="H47" s="125"/>
      <c r="I47" s="125"/>
    </row>
    <row r="48" spans="1:9" ht="15.95" customHeight="1" thickBot="1" x14ac:dyDescent="0.3">
      <c r="A48" s="108" t="s">
        <v>217</v>
      </c>
      <c r="B48" s="109" t="s">
        <v>264</v>
      </c>
      <c r="C48" s="110">
        <f>+C37+C39+C40+C42+C43+C44+C45+C46+C47</f>
        <v>0</v>
      </c>
      <c r="D48" s="110">
        <f>+D37+D39+D40+D42+D43+D44+D45+D46+D47</f>
        <v>0</v>
      </c>
      <c r="E48" s="110">
        <f>+E37+E39+E40+E42+E43+E44+E45+E46+E47</f>
        <v>0</v>
      </c>
      <c r="F48" s="109" t="s">
        <v>265</v>
      </c>
      <c r="G48" s="1">
        <f>+G37+G39+G41+G42+G43+G44+G45+G46+G47</f>
        <v>150000</v>
      </c>
      <c r="H48" s="1">
        <f>+H37+H39+H41+H42+H43+H44+H45+H46+H47</f>
        <v>1283900</v>
      </c>
      <c r="I48" s="1">
        <f>+I37+I39+I41+I42+I43+I44+I45+I46+I47</f>
        <v>1198266</v>
      </c>
    </row>
    <row r="49" spans="1:9" ht="12.95" customHeight="1" x14ac:dyDescent="0.25">
      <c r="A49" s="94" t="s">
        <v>218</v>
      </c>
      <c r="B49" s="126" t="s">
        <v>266</v>
      </c>
      <c r="C49" s="127">
        <f>+C50+C51+C52+C53+C54</f>
        <v>150000</v>
      </c>
      <c r="D49" s="127">
        <f>+D50+D51+D52+D53+D54</f>
        <v>150000</v>
      </c>
      <c r="E49" s="127">
        <f>+E50+E51+E52+E53+E54</f>
        <v>150000</v>
      </c>
      <c r="F49" s="114" t="s">
        <v>223</v>
      </c>
      <c r="G49" s="6"/>
      <c r="H49" s="6"/>
      <c r="I49" s="6"/>
    </row>
    <row r="50" spans="1:9" ht="12.95" customHeight="1" x14ac:dyDescent="0.25">
      <c r="A50" s="98" t="s">
        <v>221</v>
      </c>
      <c r="B50" s="128" t="s">
        <v>30</v>
      </c>
      <c r="C50" s="116">
        <v>150000</v>
      </c>
      <c r="D50" s="116">
        <v>150000</v>
      </c>
      <c r="E50" s="116">
        <v>150000</v>
      </c>
      <c r="F50" s="114" t="s">
        <v>267</v>
      </c>
      <c r="G50" s="8"/>
      <c r="H50" s="8"/>
      <c r="I50" s="8"/>
    </row>
    <row r="51" spans="1:9" ht="12.95" customHeight="1" x14ac:dyDescent="0.25">
      <c r="A51" s="94" t="s">
        <v>224</v>
      </c>
      <c r="B51" s="128" t="s">
        <v>268</v>
      </c>
      <c r="C51" s="116"/>
      <c r="D51" s="116"/>
      <c r="E51" s="116"/>
      <c r="F51" s="114" t="s">
        <v>229</v>
      </c>
      <c r="G51" s="8"/>
      <c r="H51" s="8"/>
      <c r="I51" s="8"/>
    </row>
    <row r="52" spans="1:9" ht="12.95" customHeight="1" x14ac:dyDescent="0.25">
      <c r="A52" s="98" t="s">
        <v>227</v>
      </c>
      <c r="B52" s="128" t="s">
        <v>269</v>
      </c>
      <c r="C52" s="116"/>
      <c r="D52" s="116"/>
      <c r="E52" s="116"/>
      <c r="F52" s="114" t="s">
        <v>232</v>
      </c>
      <c r="G52" s="8"/>
      <c r="H52" s="8"/>
      <c r="I52" s="8"/>
    </row>
    <row r="53" spans="1:9" ht="12.95" customHeight="1" x14ac:dyDescent="0.25">
      <c r="A53" s="94" t="s">
        <v>230</v>
      </c>
      <c r="B53" s="128" t="s">
        <v>270</v>
      </c>
      <c r="C53" s="116"/>
      <c r="D53" s="116"/>
      <c r="E53" s="116"/>
      <c r="F53" s="112" t="s">
        <v>235</v>
      </c>
      <c r="G53" s="8"/>
      <c r="H53" s="8"/>
      <c r="I53" s="8"/>
    </row>
    <row r="54" spans="1:9" ht="12.95" customHeight="1" x14ac:dyDescent="0.25">
      <c r="A54" s="98" t="s">
        <v>233</v>
      </c>
      <c r="B54" s="129" t="s">
        <v>271</v>
      </c>
      <c r="C54" s="116"/>
      <c r="D54" s="116"/>
      <c r="E54" s="116"/>
      <c r="F54" s="114" t="s">
        <v>272</v>
      </c>
      <c r="G54" s="8"/>
      <c r="H54" s="8"/>
      <c r="I54" s="8"/>
    </row>
    <row r="55" spans="1:9" ht="12.95" customHeight="1" x14ac:dyDescent="0.25">
      <c r="A55" s="94" t="s">
        <v>236</v>
      </c>
      <c r="B55" s="130" t="s">
        <v>273</v>
      </c>
      <c r="C55" s="117">
        <f>+C56+C57+C58+C59+C60</f>
        <v>0</v>
      </c>
      <c r="D55" s="117">
        <f>+D56+D57+D58+D59+D60</f>
        <v>0</v>
      </c>
      <c r="E55" s="117">
        <f>+E56+E57+E58+E59+E60</f>
        <v>0</v>
      </c>
      <c r="F55" s="131" t="s">
        <v>241</v>
      </c>
      <c r="G55" s="8"/>
      <c r="H55" s="8"/>
      <c r="I55" s="8"/>
    </row>
    <row r="56" spans="1:9" ht="12.95" customHeight="1" x14ac:dyDescent="0.25">
      <c r="A56" s="98" t="s">
        <v>239</v>
      </c>
      <c r="B56" s="129" t="s">
        <v>274</v>
      </c>
      <c r="C56" s="116"/>
      <c r="D56" s="116"/>
      <c r="E56" s="116"/>
      <c r="F56" s="131" t="s">
        <v>275</v>
      </c>
      <c r="G56" s="8"/>
      <c r="H56" s="8"/>
      <c r="I56" s="8"/>
    </row>
    <row r="57" spans="1:9" ht="12.95" customHeight="1" x14ac:dyDescent="0.25">
      <c r="A57" s="94" t="s">
        <v>242</v>
      </c>
      <c r="B57" s="129" t="s">
        <v>276</v>
      </c>
      <c r="C57" s="116"/>
      <c r="D57" s="116"/>
      <c r="E57" s="116"/>
      <c r="F57" s="132"/>
      <c r="G57" s="8"/>
      <c r="H57" s="8"/>
      <c r="I57" s="8"/>
    </row>
    <row r="58" spans="1:9" ht="12.95" customHeight="1" x14ac:dyDescent="0.25">
      <c r="A58" s="98" t="s">
        <v>244</v>
      </c>
      <c r="B58" s="128" t="s">
        <v>277</v>
      </c>
      <c r="C58" s="116"/>
      <c r="D58" s="116"/>
      <c r="E58" s="116"/>
      <c r="F58" s="133"/>
      <c r="G58" s="8"/>
      <c r="H58" s="8"/>
      <c r="I58" s="8"/>
    </row>
    <row r="59" spans="1:9" ht="12.95" customHeight="1" x14ac:dyDescent="0.25">
      <c r="A59" s="94" t="s">
        <v>247</v>
      </c>
      <c r="B59" s="134" t="s">
        <v>278</v>
      </c>
      <c r="C59" s="116"/>
      <c r="D59" s="116"/>
      <c r="E59" s="116"/>
      <c r="F59" s="103"/>
      <c r="G59" s="8"/>
      <c r="H59" s="8"/>
      <c r="I59" s="8"/>
    </row>
    <row r="60" spans="1:9" ht="12.95" customHeight="1" thickBot="1" x14ac:dyDescent="0.3">
      <c r="A60" s="98" t="s">
        <v>250</v>
      </c>
      <c r="B60" s="135" t="s">
        <v>279</v>
      </c>
      <c r="C60" s="116"/>
      <c r="D60" s="116"/>
      <c r="E60" s="116"/>
      <c r="F60" s="133"/>
      <c r="G60" s="8"/>
      <c r="H60" s="8"/>
      <c r="I60" s="8"/>
    </row>
    <row r="61" spans="1:9" ht="21.75" customHeight="1" thickBot="1" x14ac:dyDescent="0.3">
      <c r="A61" s="108" t="s">
        <v>253</v>
      </c>
      <c r="B61" s="109" t="s">
        <v>280</v>
      </c>
      <c r="C61" s="110">
        <f>+C49+C55</f>
        <v>150000</v>
      </c>
      <c r="D61" s="110">
        <f>+D49+D55</f>
        <v>150000</v>
      </c>
      <c r="E61" s="110">
        <f>+E49+E55</f>
        <v>150000</v>
      </c>
      <c r="F61" s="109" t="s">
        <v>281</v>
      </c>
      <c r="G61" s="1">
        <f>SUM(G49:G60)</f>
        <v>0</v>
      </c>
      <c r="H61" s="1">
        <f>SUM(H49:H60)</f>
        <v>0</v>
      </c>
      <c r="I61" s="1">
        <f>SUM(I49:I60)</f>
        <v>0</v>
      </c>
    </row>
    <row r="62" spans="1:9" ht="13.5" thickBot="1" x14ac:dyDescent="0.3">
      <c r="A62" s="108" t="s">
        <v>282</v>
      </c>
      <c r="B62" s="119" t="s">
        <v>283</v>
      </c>
      <c r="C62" s="120">
        <f>+C48+C61</f>
        <v>150000</v>
      </c>
      <c r="D62" s="120">
        <f>+D48+D61</f>
        <v>150000</v>
      </c>
      <c r="E62" s="120">
        <f>+E48+E61</f>
        <v>150000</v>
      </c>
      <c r="F62" s="119" t="s">
        <v>284</v>
      </c>
      <c r="G62" s="120">
        <f>+G48+G61</f>
        <v>150000</v>
      </c>
      <c r="H62" s="120">
        <f>+H48+H61</f>
        <v>1283900</v>
      </c>
      <c r="I62" s="120">
        <f>+I48+I61</f>
        <v>1198266</v>
      </c>
    </row>
    <row r="63" spans="1:9" ht="13.5" thickBot="1" x14ac:dyDescent="0.3">
      <c r="A63" s="108" t="s">
        <v>285</v>
      </c>
      <c r="B63" s="119" t="s">
        <v>251</v>
      </c>
      <c r="C63" s="120">
        <f>IF(C48-G48&lt;0,G48-C48,"-")</f>
        <v>150000</v>
      </c>
      <c r="D63" s="120">
        <f>IF(D48-H48&lt;0,H48-D48,"-")</f>
        <v>1283900</v>
      </c>
      <c r="E63" s="120">
        <f>IF(E48-I48&lt;0,I48-E48,"-")</f>
        <v>1198266</v>
      </c>
      <c r="F63" s="119" t="s">
        <v>252</v>
      </c>
      <c r="G63" s="120" t="str">
        <f>IF(C48-G48&gt;0,C48-G48,"-")</f>
        <v>-</v>
      </c>
      <c r="H63" s="120" t="str">
        <f>IF(D48-H48&gt;0,D48-H48,"-")</f>
        <v>-</v>
      </c>
      <c r="I63" s="120" t="str">
        <f>IF(E48-I48&gt;0,E48-I48,"-")</f>
        <v>-</v>
      </c>
    </row>
    <row r="64" spans="1:9" ht="13.5" thickBot="1" x14ac:dyDescent="0.3">
      <c r="A64" s="108" t="s">
        <v>286</v>
      </c>
      <c r="B64" s="119" t="s">
        <v>254</v>
      </c>
      <c r="C64" s="120" t="str">
        <f>IF(C48+C49-G62&lt;0,G62-(C48+C49),"-")</f>
        <v>-</v>
      </c>
      <c r="D64" s="120">
        <f>IF(D48+D49-H62&lt;0,H62-(D48+D49),"-")</f>
        <v>1133900</v>
      </c>
      <c r="E64" s="120">
        <f>IF(E48+E49-I62&lt;0,I62-(E48+E49),"-")</f>
        <v>1048266</v>
      </c>
      <c r="F64" s="119" t="s">
        <v>255</v>
      </c>
      <c r="G64" s="120" t="str">
        <f>IF(C48+C49-G62&gt;0,C48+C49-G62,"-")</f>
        <v>-</v>
      </c>
      <c r="H64" s="120" t="str">
        <f>IF(D48+D49-H62&gt;0,D48+D49-H62,"-")</f>
        <v>-</v>
      </c>
      <c r="I64" s="120" t="str">
        <f>IF(E48+E49-I62&gt;0,E48+E49-I62,"-")</f>
        <v>-</v>
      </c>
    </row>
    <row r="65" spans="1:9" ht="13.5" thickBot="1" x14ac:dyDescent="0.3">
      <c r="A65" s="108" t="s">
        <v>289</v>
      </c>
      <c r="B65" s="119" t="s">
        <v>288</v>
      </c>
      <c r="C65" s="120">
        <f>SUM(C62,C28)</f>
        <v>201193000</v>
      </c>
      <c r="D65" s="120">
        <f>SUM(D62,D28)</f>
        <v>226171046</v>
      </c>
      <c r="E65" s="120">
        <f>SUM(E62,E28)</f>
        <v>231303962</v>
      </c>
      <c r="F65" s="119" t="s">
        <v>287</v>
      </c>
      <c r="G65" s="120">
        <f>SUM(G62,G28)</f>
        <v>201193000</v>
      </c>
      <c r="H65" s="120">
        <f>SUM(H62,H28)</f>
        <v>226171046</v>
      </c>
      <c r="I65" s="120">
        <f>SUM(I62,I28)</f>
        <v>213982518</v>
      </c>
    </row>
  </sheetData>
  <mergeCells count="4">
    <mergeCell ref="A3:A4"/>
    <mergeCell ref="B31:F31"/>
    <mergeCell ref="A34:A35"/>
    <mergeCell ref="B32:I32"/>
  </mergeCells>
  <printOptions horizontalCentered="1"/>
  <pageMargins left="0.15748031496062992" right="0.23622047244094491" top="0.74803149606299213" bottom="0.74803149606299213" header="0.31496062992125984" footer="0.31496062992125984"/>
  <pageSetup paperSize="9" scale="81" orientation="landscape" verticalDpi="300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pane ySplit="2" topLeftCell="A3" activePane="bottomLeft" state="frozen"/>
      <selection activeCell="A2" sqref="A2:E20"/>
      <selection pane="bottomLeft" activeCell="B27" sqref="B27"/>
    </sheetView>
  </sheetViews>
  <sheetFormatPr defaultRowHeight="12.75" x14ac:dyDescent="0.2"/>
  <cols>
    <col min="1" max="1" width="9.75" style="170" bestFit="1" customWidth="1"/>
    <col min="2" max="2" width="70.125" style="170" bestFit="1" customWidth="1"/>
    <col min="3" max="3" width="14.25" style="170" customWidth="1"/>
    <col min="4" max="4" width="14.125" style="170" customWidth="1"/>
    <col min="5" max="5" width="12.75" style="170" customWidth="1"/>
    <col min="6" max="255" width="9.125" style="170"/>
    <col min="256" max="256" width="8.125" style="170" customWidth="1"/>
    <col min="257" max="257" width="82" style="170" customWidth="1"/>
    <col min="258" max="258" width="19.125" style="170" customWidth="1"/>
    <col min="259" max="511" width="9.125" style="170"/>
    <col min="512" max="512" width="8.125" style="170" customWidth="1"/>
    <col min="513" max="513" width="82" style="170" customWidth="1"/>
    <col min="514" max="514" width="19.125" style="170" customWidth="1"/>
    <col min="515" max="767" width="9.125" style="170"/>
    <col min="768" max="768" width="8.125" style="170" customWidth="1"/>
    <col min="769" max="769" width="82" style="170" customWidth="1"/>
    <col min="770" max="770" width="19.125" style="170" customWidth="1"/>
    <col min="771" max="1023" width="9.125" style="170"/>
    <col min="1024" max="1024" width="8.125" style="170" customWidth="1"/>
    <col min="1025" max="1025" width="82" style="170" customWidth="1"/>
    <col min="1026" max="1026" width="19.125" style="170" customWidth="1"/>
    <col min="1027" max="1279" width="9.125" style="170"/>
    <col min="1280" max="1280" width="8.125" style="170" customWidth="1"/>
    <col min="1281" max="1281" width="82" style="170" customWidth="1"/>
    <col min="1282" max="1282" width="19.125" style="170" customWidth="1"/>
    <col min="1283" max="1535" width="9.125" style="170"/>
    <col min="1536" max="1536" width="8.125" style="170" customWidth="1"/>
    <col min="1537" max="1537" width="82" style="170" customWidth="1"/>
    <col min="1538" max="1538" width="19.125" style="170" customWidth="1"/>
    <col min="1539" max="1791" width="9.125" style="170"/>
    <col min="1792" max="1792" width="8.125" style="170" customWidth="1"/>
    <col min="1793" max="1793" width="82" style="170" customWidth="1"/>
    <col min="1794" max="1794" width="19.125" style="170" customWidth="1"/>
    <col min="1795" max="2047" width="9.125" style="170"/>
    <col min="2048" max="2048" width="8.125" style="170" customWidth="1"/>
    <col min="2049" max="2049" width="82" style="170" customWidth="1"/>
    <col min="2050" max="2050" width="19.125" style="170" customWidth="1"/>
    <col min="2051" max="2303" width="9.125" style="170"/>
    <col min="2304" max="2304" width="8.125" style="170" customWidth="1"/>
    <col min="2305" max="2305" width="82" style="170" customWidth="1"/>
    <col min="2306" max="2306" width="19.125" style="170" customWidth="1"/>
    <col min="2307" max="2559" width="9.125" style="170"/>
    <col min="2560" max="2560" width="8.125" style="170" customWidth="1"/>
    <col min="2561" max="2561" width="82" style="170" customWidth="1"/>
    <col min="2562" max="2562" width="19.125" style="170" customWidth="1"/>
    <col min="2563" max="2815" width="9.125" style="170"/>
    <col min="2816" max="2816" width="8.125" style="170" customWidth="1"/>
    <col min="2817" max="2817" width="82" style="170" customWidth="1"/>
    <col min="2818" max="2818" width="19.125" style="170" customWidth="1"/>
    <col min="2819" max="3071" width="9.125" style="170"/>
    <col min="3072" max="3072" width="8.125" style="170" customWidth="1"/>
    <col min="3073" max="3073" width="82" style="170" customWidth="1"/>
    <col min="3074" max="3074" width="19.125" style="170" customWidth="1"/>
    <col min="3075" max="3327" width="9.125" style="170"/>
    <col min="3328" max="3328" width="8.125" style="170" customWidth="1"/>
    <col min="3329" max="3329" width="82" style="170" customWidth="1"/>
    <col min="3330" max="3330" width="19.125" style="170" customWidth="1"/>
    <col min="3331" max="3583" width="9.125" style="170"/>
    <col min="3584" max="3584" width="8.125" style="170" customWidth="1"/>
    <col min="3585" max="3585" width="82" style="170" customWidth="1"/>
    <col min="3586" max="3586" width="19.125" style="170" customWidth="1"/>
    <col min="3587" max="3839" width="9.125" style="170"/>
    <col min="3840" max="3840" width="8.125" style="170" customWidth="1"/>
    <col min="3841" max="3841" width="82" style="170" customWidth="1"/>
    <col min="3842" max="3842" width="19.125" style="170" customWidth="1"/>
    <col min="3843" max="4095" width="9.125" style="170"/>
    <col min="4096" max="4096" width="8.125" style="170" customWidth="1"/>
    <col min="4097" max="4097" width="82" style="170" customWidth="1"/>
    <col min="4098" max="4098" width="19.125" style="170" customWidth="1"/>
    <col min="4099" max="4351" width="9.125" style="170"/>
    <col min="4352" max="4352" width="8.125" style="170" customWidth="1"/>
    <col min="4353" max="4353" width="82" style="170" customWidth="1"/>
    <col min="4354" max="4354" width="19.125" style="170" customWidth="1"/>
    <col min="4355" max="4607" width="9.125" style="170"/>
    <col min="4608" max="4608" width="8.125" style="170" customWidth="1"/>
    <col min="4609" max="4609" width="82" style="170" customWidth="1"/>
    <col min="4610" max="4610" width="19.125" style="170" customWidth="1"/>
    <col min="4611" max="4863" width="9.125" style="170"/>
    <col min="4864" max="4864" width="8.125" style="170" customWidth="1"/>
    <col min="4865" max="4865" width="82" style="170" customWidth="1"/>
    <col min="4866" max="4866" width="19.125" style="170" customWidth="1"/>
    <col min="4867" max="5119" width="9.125" style="170"/>
    <col min="5120" max="5120" width="8.125" style="170" customWidth="1"/>
    <col min="5121" max="5121" width="82" style="170" customWidth="1"/>
    <col min="5122" max="5122" width="19.125" style="170" customWidth="1"/>
    <col min="5123" max="5375" width="9.125" style="170"/>
    <col min="5376" max="5376" width="8.125" style="170" customWidth="1"/>
    <col min="5377" max="5377" width="82" style="170" customWidth="1"/>
    <col min="5378" max="5378" width="19.125" style="170" customWidth="1"/>
    <col min="5379" max="5631" width="9.125" style="170"/>
    <col min="5632" max="5632" width="8.125" style="170" customWidth="1"/>
    <col min="5633" max="5633" width="82" style="170" customWidth="1"/>
    <col min="5634" max="5634" width="19.125" style="170" customWidth="1"/>
    <col min="5635" max="5887" width="9.125" style="170"/>
    <col min="5888" max="5888" width="8.125" style="170" customWidth="1"/>
    <col min="5889" max="5889" width="82" style="170" customWidth="1"/>
    <col min="5890" max="5890" width="19.125" style="170" customWidth="1"/>
    <col min="5891" max="6143" width="9.125" style="170"/>
    <col min="6144" max="6144" width="8.125" style="170" customWidth="1"/>
    <col min="6145" max="6145" width="82" style="170" customWidth="1"/>
    <col min="6146" max="6146" width="19.125" style="170" customWidth="1"/>
    <col min="6147" max="6399" width="9.125" style="170"/>
    <col min="6400" max="6400" width="8.125" style="170" customWidth="1"/>
    <col min="6401" max="6401" width="82" style="170" customWidth="1"/>
    <col min="6402" max="6402" width="19.125" style="170" customWidth="1"/>
    <col min="6403" max="6655" width="9.125" style="170"/>
    <col min="6656" max="6656" width="8.125" style="170" customWidth="1"/>
    <col min="6657" max="6657" width="82" style="170" customWidth="1"/>
    <col min="6658" max="6658" width="19.125" style="170" customWidth="1"/>
    <col min="6659" max="6911" width="9.125" style="170"/>
    <col min="6912" max="6912" width="8.125" style="170" customWidth="1"/>
    <col min="6913" max="6913" width="82" style="170" customWidth="1"/>
    <col min="6914" max="6914" width="19.125" style="170" customWidth="1"/>
    <col min="6915" max="7167" width="9.125" style="170"/>
    <col min="7168" max="7168" width="8.125" style="170" customWidth="1"/>
    <col min="7169" max="7169" width="82" style="170" customWidth="1"/>
    <col min="7170" max="7170" width="19.125" style="170" customWidth="1"/>
    <col min="7171" max="7423" width="9.125" style="170"/>
    <col min="7424" max="7424" width="8.125" style="170" customWidth="1"/>
    <col min="7425" max="7425" width="82" style="170" customWidth="1"/>
    <col min="7426" max="7426" width="19.125" style="170" customWidth="1"/>
    <col min="7427" max="7679" width="9.125" style="170"/>
    <col min="7680" max="7680" width="8.125" style="170" customWidth="1"/>
    <col min="7681" max="7681" width="82" style="170" customWidth="1"/>
    <col min="7682" max="7682" width="19.125" style="170" customWidth="1"/>
    <col min="7683" max="7935" width="9.125" style="170"/>
    <col min="7936" max="7936" width="8.125" style="170" customWidth="1"/>
    <col min="7937" max="7937" width="82" style="170" customWidth="1"/>
    <col min="7938" max="7938" width="19.125" style="170" customWidth="1"/>
    <col min="7939" max="8191" width="9.125" style="170"/>
    <col min="8192" max="8192" width="8.125" style="170" customWidth="1"/>
    <col min="8193" max="8193" width="82" style="170" customWidth="1"/>
    <col min="8194" max="8194" width="19.125" style="170" customWidth="1"/>
    <col min="8195" max="8447" width="9.125" style="170"/>
    <col min="8448" max="8448" width="8.125" style="170" customWidth="1"/>
    <col min="8449" max="8449" width="82" style="170" customWidth="1"/>
    <col min="8450" max="8450" width="19.125" style="170" customWidth="1"/>
    <col min="8451" max="8703" width="9.125" style="170"/>
    <col min="8704" max="8704" width="8.125" style="170" customWidth="1"/>
    <col min="8705" max="8705" width="82" style="170" customWidth="1"/>
    <col min="8706" max="8706" width="19.125" style="170" customWidth="1"/>
    <col min="8707" max="8959" width="9.125" style="170"/>
    <col min="8960" max="8960" width="8.125" style="170" customWidth="1"/>
    <col min="8961" max="8961" width="82" style="170" customWidth="1"/>
    <col min="8962" max="8962" width="19.125" style="170" customWidth="1"/>
    <col min="8963" max="9215" width="9.125" style="170"/>
    <col min="9216" max="9216" width="8.125" style="170" customWidth="1"/>
    <col min="9217" max="9217" width="82" style="170" customWidth="1"/>
    <col min="9218" max="9218" width="19.125" style="170" customWidth="1"/>
    <col min="9219" max="9471" width="9.125" style="170"/>
    <col min="9472" max="9472" width="8.125" style="170" customWidth="1"/>
    <col min="9473" max="9473" width="82" style="170" customWidth="1"/>
    <col min="9474" max="9474" width="19.125" style="170" customWidth="1"/>
    <col min="9475" max="9727" width="9.125" style="170"/>
    <col min="9728" max="9728" width="8.125" style="170" customWidth="1"/>
    <col min="9729" max="9729" width="82" style="170" customWidth="1"/>
    <col min="9730" max="9730" width="19.125" style="170" customWidth="1"/>
    <col min="9731" max="9983" width="9.125" style="170"/>
    <col min="9984" max="9984" width="8.125" style="170" customWidth="1"/>
    <col min="9985" max="9985" width="82" style="170" customWidth="1"/>
    <col min="9986" max="9986" width="19.125" style="170" customWidth="1"/>
    <col min="9987" max="10239" width="9.125" style="170"/>
    <col min="10240" max="10240" width="8.125" style="170" customWidth="1"/>
    <col min="10241" max="10241" width="82" style="170" customWidth="1"/>
    <col min="10242" max="10242" width="19.125" style="170" customWidth="1"/>
    <col min="10243" max="10495" width="9.125" style="170"/>
    <col min="10496" max="10496" width="8.125" style="170" customWidth="1"/>
    <col min="10497" max="10497" width="82" style="170" customWidth="1"/>
    <col min="10498" max="10498" width="19.125" style="170" customWidth="1"/>
    <col min="10499" max="10751" width="9.125" style="170"/>
    <col min="10752" max="10752" width="8.125" style="170" customWidth="1"/>
    <col min="10753" max="10753" width="82" style="170" customWidth="1"/>
    <col min="10754" max="10754" width="19.125" style="170" customWidth="1"/>
    <col min="10755" max="11007" width="9.125" style="170"/>
    <col min="11008" max="11008" width="8.125" style="170" customWidth="1"/>
    <col min="11009" max="11009" width="82" style="170" customWidth="1"/>
    <col min="11010" max="11010" width="19.125" style="170" customWidth="1"/>
    <col min="11011" max="11263" width="9.125" style="170"/>
    <col min="11264" max="11264" width="8.125" style="170" customWidth="1"/>
    <col min="11265" max="11265" width="82" style="170" customWidth="1"/>
    <col min="11266" max="11266" width="19.125" style="170" customWidth="1"/>
    <col min="11267" max="11519" width="9.125" style="170"/>
    <col min="11520" max="11520" width="8.125" style="170" customWidth="1"/>
    <col min="11521" max="11521" width="82" style="170" customWidth="1"/>
    <col min="11522" max="11522" width="19.125" style="170" customWidth="1"/>
    <col min="11523" max="11775" width="9.125" style="170"/>
    <col min="11776" max="11776" width="8.125" style="170" customWidth="1"/>
    <col min="11777" max="11777" width="82" style="170" customWidth="1"/>
    <col min="11778" max="11778" width="19.125" style="170" customWidth="1"/>
    <col min="11779" max="12031" width="9.125" style="170"/>
    <col min="12032" max="12032" width="8.125" style="170" customWidth="1"/>
    <col min="12033" max="12033" width="82" style="170" customWidth="1"/>
    <col min="12034" max="12034" width="19.125" style="170" customWidth="1"/>
    <col min="12035" max="12287" width="9.125" style="170"/>
    <col min="12288" max="12288" width="8.125" style="170" customWidth="1"/>
    <col min="12289" max="12289" width="82" style="170" customWidth="1"/>
    <col min="12290" max="12290" width="19.125" style="170" customWidth="1"/>
    <col min="12291" max="12543" width="9.125" style="170"/>
    <col min="12544" max="12544" width="8.125" style="170" customWidth="1"/>
    <col min="12545" max="12545" width="82" style="170" customWidth="1"/>
    <col min="12546" max="12546" width="19.125" style="170" customWidth="1"/>
    <col min="12547" max="12799" width="9.125" style="170"/>
    <col min="12800" max="12800" width="8.125" style="170" customWidth="1"/>
    <col min="12801" max="12801" width="82" style="170" customWidth="1"/>
    <col min="12802" max="12802" width="19.125" style="170" customWidth="1"/>
    <col min="12803" max="13055" width="9.125" style="170"/>
    <col min="13056" max="13056" width="8.125" style="170" customWidth="1"/>
    <col min="13057" max="13057" width="82" style="170" customWidth="1"/>
    <col min="13058" max="13058" width="19.125" style="170" customWidth="1"/>
    <col min="13059" max="13311" width="9.125" style="170"/>
    <col min="13312" max="13312" width="8.125" style="170" customWidth="1"/>
    <col min="13313" max="13313" width="82" style="170" customWidth="1"/>
    <col min="13314" max="13314" width="19.125" style="170" customWidth="1"/>
    <col min="13315" max="13567" width="9.125" style="170"/>
    <col min="13568" max="13568" width="8.125" style="170" customWidth="1"/>
    <col min="13569" max="13569" width="82" style="170" customWidth="1"/>
    <col min="13570" max="13570" width="19.125" style="170" customWidth="1"/>
    <col min="13571" max="13823" width="9.125" style="170"/>
    <col min="13824" max="13824" width="8.125" style="170" customWidth="1"/>
    <col min="13825" max="13825" width="82" style="170" customWidth="1"/>
    <col min="13826" max="13826" width="19.125" style="170" customWidth="1"/>
    <col min="13827" max="14079" width="9.125" style="170"/>
    <col min="14080" max="14080" width="8.125" style="170" customWidth="1"/>
    <col min="14081" max="14081" width="82" style="170" customWidth="1"/>
    <col min="14082" max="14082" width="19.125" style="170" customWidth="1"/>
    <col min="14083" max="14335" width="9.125" style="170"/>
    <col min="14336" max="14336" width="8.125" style="170" customWidth="1"/>
    <col min="14337" max="14337" width="82" style="170" customWidth="1"/>
    <col min="14338" max="14338" width="19.125" style="170" customWidth="1"/>
    <col min="14339" max="14591" width="9.125" style="170"/>
    <col min="14592" max="14592" width="8.125" style="170" customWidth="1"/>
    <col min="14593" max="14593" width="82" style="170" customWidth="1"/>
    <col min="14594" max="14594" width="19.125" style="170" customWidth="1"/>
    <col min="14595" max="14847" width="9.125" style="170"/>
    <col min="14848" max="14848" width="8.125" style="170" customWidth="1"/>
    <col min="14849" max="14849" width="82" style="170" customWidth="1"/>
    <col min="14850" max="14850" width="19.125" style="170" customWidth="1"/>
    <col min="14851" max="15103" width="9.125" style="170"/>
    <col min="15104" max="15104" width="8.125" style="170" customWidth="1"/>
    <col min="15105" max="15105" width="82" style="170" customWidth="1"/>
    <col min="15106" max="15106" width="19.125" style="170" customWidth="1"/>
    <col min="15107" max="15359" width="9.125" style="170"/>
    <col min="15360" max="15360" width="8.125" style="170" customWidth="1"/>
    <col min="15361" max="15361" width="82" style="170" customWidth="1"/>
    <col min="15362" max="15362" width="19.125" style="170" customWidth="1"/>
    <col min="15363" max="15615" width="9.125" style="170"/>
    <col min="15616" max="15616" width="8.125" style="170" customWidth="1"/>
    <col min="15617" max="15617" width="82" style="170" customWidth="1"/>
    <col min="15618" max="15618" width="19.125" style="170" customWidth="1"/>
    <col min="15619" max="15871" width="9.125" style="170"/>
    <col min="15872" max="15872" width="8.125" style="170" customWidth="1"/>
    <col min="15873" max="15873" width="82" style="170" customWidth="1"/>
    <col min="15874" max="15874" width="19.125" style="170" customWidth="1"/>
    <col min="15875" max="16127" width="9.125" style="170"/>
    <col min="16128" max="16128" width="8.125" style="170" customWidth="1"/>
    <col min="16129" max="16129" width="82" style="170" customWidth="1"/>
    <col min="16130" max="16130" width="19.125" style="170" customWidth="1"/>
    <col min="16131" max="16384" width="9.125" style="170"/>
  </cols>
  <sheetData>
    <row r="1" spans="1:5" s="166" customFormat="1" ht="31.5" x14ac:dyDescent="0.2">
      <c r="A1" s="164" t="s">
        <v>303</v>
      </c>
      <c r="B1" s="164" t="s">
        <v>208</v>
      </c>
      <c r="C1" s="165" t="s">
        <v>451</v>
      </c>
      <c r="D1" s="165" t="s">
        <v>304</v>
      </c>
      <c r="E1" s="165" t="s">
        <v>305</v>
      </c>
    </row>
    <row r="2" spans="1:5" ht="15" customHeight="1" x14ac:dyDescent="0.2">
      <c r="A2" s="167" t="s">
        <v>306</v>
      </c>
      <c r="B2" s="168" t="s">
        <v>307</v>
      </c>
      <c r="C2" s="169">
        <v>178096430</v>
      </c>
      <c r="D2" s="169">
        <v>45710944</v>
      </c>
      <c r="E2" s="169">
        <f>SUM(C2:D2)</f>
        <v>223807374</v>
      </c>
    </row>
    <row r="3" spans="1:5" ht="15" customHeight="1" x14ac:dyDescent="0.2">
      <c r="A3" s="167" t="s">
        <v>308</v>
      </c>
      <c r="B3" s="168" t="s">
        <v>309</v>
      </c>
      <c r="C3" s="169">
        <v>21134709</v>
      </c>
      <c r="D3" s="169">
        <v>192847809</v>
      </c>
      <c r="E3" s="169">
        <f t="shared" ref="E3:E20" si="0">SUM(C3:D3)</f>
        <v>213982518</v>
      </c>
    </row>
    <row r="4" spans="1:5" ht="15" customHeight="1" x14ac:dyDescent="0.2">
      <c r="A4" s="171" t="s">
        <v>310</v>
      </c>
      <c r="B4" s="172" t="s">
        <v>311</v>
      </c>
      <c r="C4" s="173">
        <v>156961721</v>
      </c>
      <c r="D4" s="173">
        <v>-147136865</v>
      </c>
      <c r="E4" s="173">
        <f t="shared" si="0"/>
        <v>9824856</v>
      </c>
    </row>
    <row r="5" spans="1:5" ht="15" customHeight="1" x14ac:dyDescent="0.2">
      <c r="A5" s="167" t="s">
        <v>312</v>
      </c>
      <c r="B5" s="168" t="s">
        <v>313</v>
      </c>
      <c r="C5" s="169">
        <v>5702588</v>
      </c>
      <c r="D5" s="169">
        <v>148480445</v>
      </c>
      <c r="E5" s="169">
        <f t="shared" si="0"/>
        <v>154183033</v>
      </c>
    </row>
    <row r="6" spans="1:5" ht="15" customHeight="1" x14ac:dyDescent="0.2">
      <c r="A6" s="167" t="s">
        <v>314</v>
      </c>
      <c r="B6" s="168" t="s">
        <v>315</v>
      </c>
      <c r="C6" s="169">
        <v>146686445</v>
      </c>
      <c r="D6" s="169">
        <v>0</v>
      </c>
      <c r="E6" s="169">
        <f t="shared" si="0"/>
        <v>146686445</v>
      </c>
    </row>
    <row r="7" spans="1:5" ht="15" customHeight="1" x14ac:dyDescent="0.2">
      <c r="A7" s="171" t="s">
        <v>316</v>
      </c>
      <c r="B7" s="172" t="s">
        <v>317</v>
      </c>
      <c r="C7" s="173">
        <v>-140983857</v>
      </c>
      <c r="D7" s="173">
        <v>148480445</v>
      </c>
      <c r="E7" s="173">
        <f t="shared" si="0"/>
        <v>7496588</v>
      </c>
    </row>
    <row r="8" spans="1:5" ht="15" customHeight="1" x14ac:dyDescent="0.2">
      <c r="A8" s="171" t="s">
        <v>318</v>
      </c>
      <c r="B8" s="172" t="s">
        <v>319</v>
      </c>
      <c r="C8" s="173">
        <v>15977864</v>
      </c>
      <c r="D8" s="173">
        <v>1343580</v>
      </c>
      <c r="E8" s="173">
        <f t="shared" si="0"/>
        <v>17321444</v>
      </c>
    </row>
    <row r="9" spans="1:5" ht="15" customHeight="1" x14ac:dyDescent="0.2">
      <c r="A9" s="167" t="s">
        <v>320</v>
      </c>
      <c r="B9" s="168" t="s">
        <v>321</v>
      </c>
      <c r="C9" s="169">
        <v>0</v>
      </c>
      <c r="D9" s="169">
        <v>0</v>
      </c>
      <c r="E9" s="169">
        <f t="shared" si="0"/>
        <v>0</v>
      </c>
    </row>
    <row r="10" spans="1:5" ht="15" customHeight="1" x14ac:dyDescent="0.2">
      <c r="A10" s="167" t="s">
        <v>322</v>
      </c>
      <c r="B10" s="168" t="s">
        <v>323</v>
      </c>
      <c r="C10" s="169">
        <v>0</v>
      </c>
      <c r="D10" s="169">
        <v>0</v>
      </c>
      <c r="E10" s="169">
        <f t="shared" si="0"/>
        <v>0</v>
      </c>
    </row>
    <row r="11" spans="1:5" ht="15" customHeight="1" x14ac:dyDescent="0.2">
      <c r="A11" s="171" t="s">
        <v>324</v>
      </c>
      <c r="B11" s="172" t="s">
        <v>325</v>
      </c>
      <c r="C11" s="173">
        <v>0</v>
      </c>
      <c r="D11" s="173">
        <v>0</v>
      </c>
      <c r="E11" s="173">
        <f t="shared" si="0"/>
        <v>0</v>
      </c>
    </row>
    <row r="12" spans="1:5" ht="15" customHeight="1" x14ac:dyDescent="0.2">
      <c r="A12" s="167" t="s">
        <v>326</v>
      </c>
      <c r="B12" s="168" t="s">
        <v>327</v>
      </c>
      <c r="C12" s="169">
        <v>0</v>
      </c>
      <c r="D12" s="169">
        <v>0</v>
      </c>
      <c r="E12" s="169">
        <f t="shared" si="0"/>
        <v>0</v>
      </c>
    </row>
    <row r="13" spans="1:5" ht="15" customHeight="1" x14ac:dyDescent="0.2">
      <c r="A13" s="167" t="s">
        <v>328</v>
      </c>
      <c r="B13" s="168" t="s">
        <v>329</v>
      </c>
      <c r="C13" s="169">
        <v>0</v>
      </c>
      <c r="D13" s="169">
        <v>0</v>
      </c>
      <c r="E13" s="169">
        <f t="shared" si="0"/>
        <v>0</v>
      </c>
    </row>
    <row r="14" spans="1:5" ht="15" customHeight="1" x14ac:dyDescent="0.2">
      <c r="A14" s="171" t="s">
        <v>330</v>
      </c>
      <c r="B14" s="172" t="s">
        <v>331</v>
      </c>
      <c r="C14" s="173">
        <v>0</v>
      </c>
      <c r="D14" s="173">
        <v>0</v>
      </c>
      <c r="E14" s="173">
        <f t="shared" si="0"/>
        <v>0</v>
      </c>
    </row>
    <row r="15" spans="1:5" ht="15" customHeight="1" x14ac:dyDescent="0.2">
      <c r="A15" s="171" t="s">
        <v>332</v>
      </c>
      <c r="B15" s="172" t="s">
        <v>333</v>
      </c>
      <c r="C15" s="173">
        <v>0</v>
      </c>
      <c r="D15" s="173">
        <v>0</v>
      </c>
      <c r="E15" s="173">
        <f t="shared" si="0"/>
        <v>0</v>
      </c>
    </row>
    <row r="16" spans="1:5" ht="15" customHeight="1" x14ac:dyDescent="0.2">
      <c r="A16" s="171" t="s">
        <v>334</v>
      </c>
      <c r="B16" s="172" t="s">
        <v>335</v>
      </c>
      <c r="C16" s="173">
        <v>15977864</v>
      </c>
      <c r="D16" s="173">
        <v>1343580</v>
      </c>
      <c r="E16" s="173">
        <f t="shared" si="0"/>
        <v>17321444</v>
      </c>
    </row>
    <row r="17" spans="1:5" ht="15" customHeight="1" x14ac:dyDescent="0.2">
      <c r="A17" s="171" t="s">
        <v>336</v>
      </c>
      <c r="B17" s="172" t="s">
        <v>337</v>
      </c>
      <c r="C17" s="173">
        <v>0</v>
      </c>
      <c r="D17" s="173">
        <v>0</v>
      </c>
      <c r="E17" s="173">
        <f t="shared" si="0"/>
        <v>0</v>
      </c>
    </row>
    <row r="18" spans="1:5" ht="15" customHeight="1" x14ac:dyDescent="0.2">
      <c r="A18" s="171" t="s">
        <v>338</v>
      </c>
      <c r="B18" s="172" t="s">
        <v>339</v>
      </c>
      <c r="C18" s="173">
        <v>15977864</v>
      </c>
      <c r="D18" s="173">
        <v>1343580</v>
      </c>
      <c r="E18" s="173">
        <f t="shared" si="0"/>
        <v>17321444</v>
      </c>
    </row>
    <row r="19" spans="1:5" ht="15" customHeight="1" x14ac:dyDescent="0.2">
      <c r="A19" s="171" t="s">
        <v>340</v>
      </c>
      <c r="B19" s="172" t="s">
        <v>341</v>
      </c>
      <c r="C19" s="173">
        <v>0</v>
      </c>
      <c r="D19" s="173">
        <v>0</v>
      </c>
      <c r="E19" s="173">
        <f t="shared" si="0"/>
        <v>0</v>
      </c>
    </row>
    <row r="20" spans="1:5" ht="15" customHeight="1" x14ac:dyDescent="0.2">
      <c r="A20" s="171" t="s">
        <v>342</v>
      </c>
      <c r="B20" s="172" t="s">
        <v>343</v>
      </c>
      <c r="C20" s="173">
        <v>0</v>
      </c>
      <c r="D20" s="173">
        <v>0</v>
      </c>
      <c r="E20" s="173">
        <f t="shared" si="0"/>
        <v>0</v>
      </c>
    </row>
  </sheetData>
  <pageMargins left="0.74803149606299213" right="0.74803149606299213" top="1.2598425196850394" bottom="0.98425196850393704" header="0.51181102362204722" footer="0.51181102362204722"/>
  <pageSetup scale="70" orientation="portrait" horizontalDpi="300" verticalDpi="300" r:id="rId1"/>
  <headerFooter alignWithMargins="0">
    <oddHeader>&amp;C&amp;"-,Félkövér"&amp;14VÖLGYSÉGI ÖNKORMÁNYZATOK TÁRSULÁSA
 MARADVÁNY LEVEZETÉS&amp;R&amp;"Times New Roman,Félkövér dőlt"&amp;14 3.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34" sqref="E34"/>
    </sheetView>
  </sheetViews>
  <sheetFormatPr defaultRowHeight="12.75" x14ac:dyDescent="0.2"/>
  <cols>
    <col min="1" max="1" width="6.25" style="237" customWidth="1"/>
    <col min="2" max="2" width="59" style="238" bestFit="1" customWidth="1"/>
    <col min="3" max="3" width="11.875" style="181" customWidth="1"/>
    <col min="4" max="4" width="10.375" style="181" customWidth="1"/>
    <col min="5" max="5" width="11.875" style="181" customWidth="1"/>
    <col min="6" max="253" width="9.125" style="181"/>
    <col min="254" max="254" width="6.25" style="181" customWidth="1"/>
    <col min="255" max="255" width="37.75" style="181" customWidth="1"/>
    <col min="256" max="256" width="11.875" style="181" customWidth="1"/>
    <col min="257" max="257" width="10.375" style="181" customWidth="1"/>
    <col min="258" max="259" width="11.875" style="181" customWidth="1"/>
    <col min="260" max="260" width="10.875" style="181" customWidth="1"/>
    <col min="261" max="261" width="11.875" style="181" customWidth="1"/>
    <col min="262" max="509" width="9.125" style="181"/>
    <col min="510" max="510" width="6.25" style="181" customWidth="1"/>
    <col min="511" max="511" width="37.75" style="181" customWidth="1"/>
    <col min="512" max="512" width="11.875" style="181" customWidth="1"/>
    <col min="513" max="513" width="10.375" style="181" customWidth="1"/>
    <col min="514" max="515" width="11.875" style="181" customWidth="1"/>
    <col min="516" max="516" width="10.875" style="181" customWidth="1"/>
    <col min="517" max="517" width="11.875" style="181" customWidth="1"/>
    <col min="518" max="765" width="9.125" style="181"/>
    <col min="766" max="766" width="6.25" style="181" customWidth="1"/>
    <col min="767" max="767" width="37.75" style="181" customWidth="1"/>
    <col min="768" max="768" width="11.875" style="181" customWidth="1"/>
    <col min="769" max="769" width="10.375" style="181" customWidth="1"/>
    <col min="770" max="771" width="11.875" style="181" customWidth="1"/>
    <col min="772" max="772" width="10.875" style="181" customWidth="1"/>
    <col min="773" max="773" width="11.875" style="181" customWidth="1"/>
    <col min="774" max="1021" width="9.125" style="181"/>
    <col min="1022" max="1022" width="6.25" style="181" customWidth="1"/>
    <col min="1023" max="1023" width="37.75" style="181" customWidth="1"/>
    <col min="1024" max="1024" width="11.875" style="181" customWidth="1"/>
    <col min="1025" max="1025" width="10.375" style="181" customWidth="1"/>
    <col min="1026" max="1027" width="11.875" style="181" customWidth="1"/>
    <col min="1028" max="1028" width="10.875" style="181" customWidth="1"/>
    <col min="1029" max="1029" width="11.875" style="181" customWidth="1"/>
    <col min="1030" max="1277" width="9.125" style="181"/>
    <col min="1278" max="1278" width="6.25" style="181" customWidth="1"/>
    <col min="1279" max="1279" width="37.75" style="181" customWidth="1"/>
    <col min="1280" max="1280" width="11.875" style="181" customWidth="1"/>
    <col min="1281" max="1281" width="10.375" style="181" customWidth="1"/>
    <col min="1282" max="1283" width="11.875" style="181" customWidth="1"/>
    <col min="1284" max="1284" width="10.875" style="181" customWidth="1"/>
    <col min="1285" max="1285" width="11.875" style="181" customWidth="1"/>
    <col min="1286" max="1533" width="9.125" style="181"/>
    <col min="1534" max="1534" width="6.25" style="181" customWidth="1"/>
    <col min="1535" max="1535" width="37.75" style="181" customWidth="1"/>
    <col min="1536" max="1536" width="11.875" style="181" customWidth="1"/>
    <col min="1537" max="1537" width="10.375" style="181" customWidth="1"/>
    <col min="1538" max="1539" width="11.875" style="181" customWidth="1"/>
    <col min="1540" max="1540" width="10.875" style="181" customWidth="1"/>
    <col min="1541" max="1541" width="11.875" style="181" customWidth="1"/>
    <col min="1542" max="1789" width="9.125" style="181"/>
    <col min="1790" max="1790" width="6.25" style="181" customWidth="1"/>
    <col min="1791" max="1791" width="37.75" style="181" customWidth="1"/>
    <col min="1792" max="1792" width="11.875" style="181" customWidth="1"/>
    <col min="1793" max="1793" width="10.375" style="181" customWidth="1"/>
    <col min="1794" max="1795" width="11.875" style="181" customWidth="1"/>
    <col min="1796" max="1796" width="10.875" style="181" customWidth="1"/>
    <col min="1797" max="1797" width="11.875" style="181" customWidth="1"/>
    <col min="1798" max="2045" width="9.125" style="181"/>
    <col min="2046" max="2046" width="6.25" style="181" customWidth="1"/>
    <col min="2047" max="2047" width="37.75" style="181" customWidth="1"/>
    <col min="2048" max="2048" width="11.875" style="181" customWidth="1"/>
    <col min="2049" max="2049" width="10.375" style="181" customWidth="1"/>
    <col min="2050" max="2051" width="11.875" style="181" customWidth="1"/>
    <col min="2052" max="2052" width="10.875" style="181" customWidth="1"/>
    <col min="2053" max="2053" width="11.875" style="181" customWidth="1"/>
    <col min="2054" max="2301" width="9.125" style="181"/>
    <col min="2302" max="2302" width="6.25" style="181" customWidth="1"/>
    <col min="2303" max="2303" width="37.75" style="181" customWidth="1"/>
    <col min="2304" max="2304" width="11.875" style="181" customWidth="1"/>
    <col min="2305" max="2305" width="10.375" style="181" customWidth="1"/>
    <col min="2306" max="2307" width="11.875" style="181" customWidth="1"/>
    <col min="2308" max="2308" width="10.875" style="181" customWidth="1"/>
    <col min="2309" max="2309" width="11.875" style="181" customWidth="1"/>
    <col min="2310" max="2557" width="9.125" style="181"/>
    <col min="2558" max="2558" width="6.25" style="181" customWidth="1"/>
    <col min="2559" max="2559" width="37.75" style="181" customWidth="1"/>
    <col min="2560" max="2560" width="11.875" style="181" customWidth="1"/>
    <col min="2561" max="2561" width="10.375" style="181" customWidth="1"/>
    <col min="2562" max="2563" width="11.875" style="181" customWidth="1"/>
    <col min="2564" max="2564" width="10.875" style="181" customWidth="1"/>
    <col min="2565" max="2565" width="11.875" style="181" customWidth="1"/>
    <col min="2566" max="2813" width="9.125" style="181"/>
    <col min="2814" max="2814" width="6.25" style="181" customWidth="1"/>
    <col min="2815" max="2815" width="37.75" style="181" customWidth="1"/>
    <col min="2816" max="2816" width="11.875" style="181" customWidth="1"/>
    <col min="2817" max="2817" width="10.375" style="181" customWidth="1"/>
    <col min="2818" max="2819" width="11.875" style="181" customWidth="1"/>
    <col min="2820" max="2820" width="10.875" style="181" customWidth="1"/>
    <col min="2821" max="2821" width="11.875" style="181" customWidth="1"/>
    <col min="2822" max="3069" width="9.125" style="181"/>
    <col min="3070" max="3070" width="6.25" style="181" customWidth="1"/>
    <col min="3071" max="3071" width="37.75" style="181" customWidth="1"/>
    <col min="3072" max="3072" width="11.875" style="181" customWidth="1"/>
    <col min="3073" max="3073" width="10.375" style="181" customWidth="1"/>
    <col min="3074" max="3075" width="11.875" style="181" customWidth="1"/>
    <col min="3076" max="3076" width="10.875" style="181" customWidth="1"/>
    <col min="3077" max="3077" width="11.875" style="181" customWidth="1"/>
    <col min="3078" max="3325" width="9.125" style="181"/>
    <col min="3326" max="3326" width="6.25" style="181" customWidth="1"/>
    <col min="3327" max="3327" width="37.75" style="181" customWidth="1"/>
    <col min="3328" max="3328" width="11.875" style="181" customWidth="1"/>
    <col min="3329" max="3329" width="10.375" style="181" customWidth="1"/>
    <col min="3330" max="3331" width="11.875" style="181" customWidth="1"/>
    <col min="3332" max="3332" width="10.875" style="181" customWidth="1"/>
    <col min="3333" max="3333" width="11.875" style="181" customWidth="1"/>
    <col min="3334" max="3581" width="9.125" style="181"/>
    <col min="3582" max="3582" width="6.25" style="181" customWidth="1"/>
    <col min="3583" max="3583" width="37.75" style="181" customWidth="1"/>
    <col min="3584" max="3584" width="11.875" style="181" customWidth="1"/>
    <col min="3585" max="3585" width="10.375" style="181" customWidth="1"/>
    <col min="3586" max="3587" width="11.875" style="181" customWidth="1"/>
    <col min="3588" max="3588" width="10.875" style="181" customWidth="1"/>
    <col min="3589" max="3589" width="11.875" style="181" customWidth="1"/>
    <col min="3590" max="3837" width="9.125" style="181"/>
    <col min="3838" max="3838" width="6.25" style="181" customWidth="1"/>
    <col min="3839" max="3839" width="37.75" style="181" customWidth="1"/>
    <col min="3840" max="3840" width="11.875" style="181" customWidth="1"/>
    <col min="3841" max="3841" width="10.375" style="181" customWidth="1"/>
    <col min="3842" max="3843" width="11.875" style="181" customWidth="1"/>
    <col min="3844" max="3844" width="10.875" style="181" customWidth="1"/>
    <col min="3845" max="3845" width="11.875" style="181" customWidth="1"/>
    <col min="3846" max="4093" width="9.125" style="181"/>
    <col min="4094" max="4094" width="6.25" style="181" customWidth="1"/>
    <col min="4095" max="4095" width="37.75" style="181" customWidth="1"/>
    <col min="4096" max="4096" width="11.875" style="181" customWidth="1"/>
    <col min="4097" max="4097" width="10.375" style="181" customWidth="1"/>
    <col min="4098" max="4099" width="11.875" style="181" customWidth="1"/>
    <col min="4100" max="4100" width="10.875" style="181" customWidth="1"/>
    <col min="4101" max="4101" width="11.875" style="181" customWidth="1"/>
    <col min="4102" max="4349" width="9.125" style="181"/>
    <col min="4350" max="4350" width="6.25" style="181" customWidth="1"/>
    <col min="4351" max="4351" width="37.75" style="181" customWidth="1"/>
    <col min="4352" max="4352" width="11.875" style="181" customWidth="1"/>
    <col min="4353" max="4353" width="10.375" style="181" customWidth="1"/>
    <col min="4354" max="4355" width="11.875" style="181" customWidth="1"/>
    <col min="4356" max="4356" width="10.875" style="181" customWidth="1"/>
    <col min="4357" max="4357" width="11.875" style="181" customWidth="1"/>
    <col min="4358" max="4605" width="9.125" style="181"/>
    <col min="4606" max="4606" width="6.25" style="181" customWidth="1"/>
    <col min="4607" max="4607" width="37.75" style="181" customWidth="1"/>
    <col min="4608" max="4608" width="11.875" style="181" customWidth="1"/>
    <col min="4609" max="4609" width="10.375" style="181" customWidth="1"/>
    <col min="4610" max="4611" width="11.875" style="181" customWidth="1"/>
    <col min="4612" max="4612" width="10.875" style="181" customWidth="1"/>
    <col min="4613" max="4613" width="11.875" style="181" customWidth="1"/>
    <col min="4614" max="4861" width="9.125" style="181"/>
    <col min="4862" max="4862" width="6.25" style="181" customWidth="1"/>
    <col min="4863" max="4863" width="37.75" style="181" customWidth="1"/>
    <col min="4864" max="4864" width="11.875" style="181" customWidth="1"/>
    <col min="4865" max="4865" width="10.375" style="181" customWidth="1"/>
    <col min="4866" max="4867" width="11.875" style="181" customWidth="1"/>
    <col min="4868" max="4868" width="10.875" style="181" customWidth="1"/>
    <col min="4869" max="4869" width="11.875" style="181" customWidth="1"/>
    <col min="4870" max="5117" width="9.125" style="181"/>
    <col min="5118" max="5118" width="6.25" style="181" customWidth="1"/>
    <col min="5119" max="5119" width="37.75" style="181" customWidth="1"/>
    <col min="5120" max="5120" width="11.875" style="181" customWidth="1"/>
    <col min="5121" max="5121" width="10.375" style="181" customWidth="1"/>
    <col min="5122" max="5123" width="11.875" style="181" customWidth="1"/>
    <col min="5124" max="5124" width="10.875" style="181" customWidth="1"/>
    <col min="5125" max="5125" width="11.875" style="181" customWidth="1"/>
    <col min="5126" max="5373" width="9.125" style="181"/>
    <col min="5374" max="5374" width="6.25" style="181" customWidth="1"/>
    <col min="5375" max="5375" width="37.75" style="181" customWidth="1"/>
    <col min="5376" max="5376" width="11.875" style="181" customWidth="1"/>
    <col min="5377" max="5377" width="10.375" style="181" customWidth="1"/>
    <col min="5378" max="5379" width="11.875" style="181" customWidth="1"/>
    <col min="5380" max="5380" width="10.875" style="181" customWidth="1"/>
    <col min="5381" max="5381" width="11.875" style="181" customWidth="1"/>
    <col min="5382" max="5629" width="9.125" style="181"/>
    <col min="5630" max="5630" width="6.25" style="181" customWidth="1"/>
    <col min="5631" max="5631" width="37.75" style="181" customWidth="1"/>
    <col min="5632" max="5632" width="11.875" style="181" customWidth="1"/>
    <col min="5633" max="5633" width="10.375" style="181" customWidth="1"/>
    <col min="5634" max="5635" width="11.875" style="181" customWidth="1"/>
    <col min="5636" max="5636" width="10.875" style="181" customWidth="1"/>
    <col min="5637" max="5637" width="11.875" style="181" customWidth="1"/>
    <col min="5638" max="5885" width="9.125" style="181"/>
    <col min="5886" max="5886" width="6.25" style="181" customWidth="1"/>
    <col min="5887" max="5887" width="37.75" style="181" customWidth="1"/>
    <col min="5888" max="5888" width="11.875" style="181" customWidth="1"/>
    <col min="5889" max="5889" width="10.375" style="181" customWidth="1"/>
    <col min="5890" max="5891" width="11.875" style="181" customWidth="1"/>
    <col min="5892" max="5892" width="10.875" style="181" customWidth="1"/>
    <col min="5893" max="5893" width="11.875" style="181" customWidth="1"/>
    <col min="5894" max="6141" width="9.125" style="181"/>
    <col min="6142" max="6142" width="6.25" style="181" customWidth="1"/>
    <col min="6143" max="6143" width="37.75" style="181" customWidth="1"/>
    <col min="6144" max="6144" width="11.875" style="181" customWidth="1"/>
    <col min="6145" max="6145" width="10.375" style="181" customWidth="1"/>
    <col min="6146" max="6147" width="11.875" style="181" customWidth="1"/>
    <col min="6148" max="6148" width="10.875" style="181" customWidth="1"/>
    <col min="6149" max="6149" width="11.875" style="181" customWidth="1"/>
    <col min="6150" max="6397" width="9.125" style="181"/>
    <col min="6398" max="6398" width="6.25" style="181" customWidth="1"/>
    <col min="6399" max="6399" width="37.75" style="181" customWidth="1"/>
    <col min="6400" max="6400" width="11.875" style="181" customWidth="1"/>
    <col min="6401" max="6401" width="10.375" style="181" customWidth="1"/>
    <col min="6402" max="6403" width="11.875" style="181" customWidth="1"/>
    <col min="6404" max="6404" width="10.875" style="181" customWidth="1"/>
    <col min="6405" max="6405" width="11.875" style="181" customWidth="1"/>
    <col min="6406" max="6653" width="9.125" style="181"/>
    <col min="6654" max="6654" width="6.25" style="181" customWidth="1"/>
    <col min="6655" max="6655" width="37.75" style="181" customWidth="1"/>
    <col min="6656" max="6656" width="11.875" style="181" customWidth="1"/>
    <col min="6657" max="6657" width="10.375" style="181" customWidth="1"/>
    <col min="6658" max="6659" width="11.875" style="181" customWidth="1"/>
    <col min="6660" max="6660" width="10.875" style="181" customWidth="1"/>
    <col min="6661" max="6661" width="11.875" style="181" customWidth="1"/>
    <col min="6662" max="6909" width="9.125" style="181"/>
    <col min="6910" max="6910" width="6.25" style="181" customWidth="1"/>
    <col min="6911" max="6911" width="37.75" style="181" customWidth="1"/>
    <col min="6912" max="6912" width="11.875" style="181" customWidth="1"/>
    <col min="6913" max="6913" width="10.375" style="181" customWidth="1"/>
    <col min="6914" max="6915" width="11.875" style="181" customWidth="1"/>
    <col min="6916" max="6916" width="10.875" style="181" customWidth="1"/>
    <col min="6917" max="6917" width="11.875" style="181" customWidth="1"/>
    <col min="6918" max="7165" width="9.125" style="181"/>
    <col min="7166" max="7166" width="6.25" style="181" customWidth="1"/>
    <col min="7167" max="7167" width="37.75" style="181" customWidth="1"/>
    <col min="7168" max="7168" width="11.875" style="181" customWidth="1"/>
    <col min="7169" max="7169" width="10.375" style="181" customWidth="1"/>
    <col min="7170" max="7171" width="11.875" style="181" customWidth="1"/>
    <col min="7172" max="7172" width="10.875" style="181" customWidth="1"/>
    <col min="7173" max="7173" width="11.875" style="181" customWidth="1"/>
    <col min="7174" max="7421" width="9.125" style="181"/>
    <col min="7422" max="7422" width="6.25" style="181" customWidth="1"/>
    <col min="7423" max="7423" width="37.75" style="181" customWidth="1"/>
    <col min="7424" max="7424" width="11.875" style="181" customWidth="1"/>
    <col min="7425" max="7425" width="10.375" style="181" customWidth="1"/>
    <col min="7426" max="7427" width="11.875" style="181" customWidth="1"/>
    <col min="7428" max="7428" width="10.875" style="181" customWidth="1"/>
    <col min="7429" max="7429" width="11.875" style="181" customWidth="1"/>
    <col min="7430" max="7677" width="9.125" style="181"/>
    <col min="7678" max="7678" width="6.25" style="181" customWidth="1"/>
    <col min="7679" max="7679" width="37.75" style="181" customWidth="1"/>
    <col min="7680" max="7680" width="11.875" style="181" customWidth="1"/>
    <col min="7681" max="7681" width="10.375" style="181" customWidth="1"/>
    <col min="7682" max="7683" width="11.875" style="181" customWidth="1"/>
    <col min="7684" max="7684" width="10.875" style="181" customWidth="1"/>
    <col min="7685" max="7685" width="11.875" style="181" customWidth="1"/>
    <col min="7686" max="7933" width="9.125" style="181"/>
    <col min="7934" max="7934" width="6.25" style="181" customWidth="1"/>
    <col min="7935" max="7935" width="37.75" style="181" customWidth="1"/>
    <col min="7936" max="7936" width="11.875" style="181" customWidth="1"/>
    <col min="7937" max="7937" width="10.375" style="181" customWidth="1"/>
    <col min="7938" max="7939" width="11.875" style="181" customWidth="1"/>
    <col min="7940" max="7940" width="10.875" style="181" customWidth="1"/>
    <col min="7941" max="7941" width="11.875" style="181" customWidth="1"/>
    <col min="7942" max="8189" width="9.125" style="181"/>
    <col min="8190" max="8190" width="6.25" style="181" customWidth="1"/>
    <col min="8191" max="8191" width="37.75" style="181" customWidth="1"/>
    <col min="8192" max="8192" width="11.875" style="181" customWidth="1"/>
    <col min="8193" max="8193" width="10.375" style="181" customWidth="1"/>
    <col min="8194" max="8195" width="11.875" style="181" customWidth="1"/>
    <col min="8196" max="8196" width="10.875" style="181" customWidth="1"/>
    <col min="8197" max="8197" width="11.875" style="181" customWidth="1"/>
    <col min="8198" max="8445" width="9.125" style="181"/>
    <col min="8446" max="8446" width="6.25" style="181" customWidth="1"/>
    <col min="8447" max="8447" width="37.75" style="181" customWidth="1"/>
    <col min="8448" max="8448" width="11.875" style="181" customWidth="1"/>
    <col min="8449" max="8449" width="10.375" style="181" customWidth="1"/>
    <col min="8450" max="8451" width="11.875" style="181" customWidth="1"/>
    <col min="8452" max="8452" width="10.875" style="181" customWidth="1"/>
    <col min="8453" max="8453" width="11.875" style="181" customWidth="1"/>
    <col min="8454" max="8701" width="9.125" style="181"/>
    <col min="8702" max="8702" width="6.25" style="181" customWidth="1"/>
    <col min="8703" max="8703" width="37.75" style="181" customWidth="1"/>
    <col min="8704" max="8704" width="11.875" style="181" customWidth="1"/>
    <col min="8705" max="8705" width="10.375" style="181" customWidth="1"/>
    <col min="8706" max="8707" width="11.875" style="181" customWidth="1"/>
    <col min="8708" max="8708" width="10.875" style="181" customWidth="1"/>
    <col min="8709" max="8709" width="11.875" style="181" customWidth="1"/>
    <col min="8710" max="8957" width="9.125" style="181"/>
    <col min="8958" max="8958" width="6.25" style="181" customWidth="1"/>
    <col min="8959" max="8959" width="37.75" style="181" customWidth="1"/>
    <col min="8960" max="8960" width="11.875" style="181" customWidth="1"/>
    <col min="8961" max="8961" width="10.375" style="181" customWidth="1"/>
    <col min="8962" max="8963" width="11.875" style="181" customWidth="1"/>
    <col min="8964" max="8964" width="10.875" style="181" customWidth="1"/>
    <col min="8965" max="8965" width="11.875" style="181" customWidth="1"/>
    <col min="8966" max="9213" width="9.125" style="181"/>
    <col min="9214" max="9214" width="6.25" style="181" customWidth="1"/>
    <col min="9215" max="9215" width="37.75" style="181" customWidth="1"/>
    <col min="9216" max="9216" width="11.875" style="181" customWidth="1"/>
    <col min="9217" max="9217" width="10.375" style="181" customWidth="1"/>
    <col min="9218" max="9219" width="11.875" style="181" customWidth="1"/>
    <col min="9220" max="9220" width="10.875" style="181" customWidth="1"/>
    <col min="9221" max="9221" width="11.875" style="181" customWidth="1"/>
    <col min="9222" max="9469" width="9.125" style="181"/>
    <col min="9470" max="9470" width="6.25" style="181" customWidth="1"/>
    <col min="9471" max="9471" width="37.75" style="181" customWidth="1"/>
    <col min="9472" max="9472" width="11.875" style="181" customWidth="1"/>
    <col min="9473" max="9473" width="10.375" style="181" customWidth="1"/>
    <col min="9474" max="9475" width="11.875" style="181" customWidth="1"/>
    <col min="9476" max="9476" width="10.875" style="181" customWidth="1"/>
    <col min="9477" max="9477" width="11.875" style="181" customWidth="1"/>
    <col min="9478" max="9725" width="9.125" style="181"/>
    <col min="9726" max="9726" width="6.25" style="181" customWidth="1"/>
    <col min="9727" max="9727" width="37.75" style="181" customWidth="1"/>
    <col min="9728" max="9728" width="11.875" style="181" customWidth="1"/>
    <col min="9729" max="9729" width="10.375" style="181" customWidth="1"/>
    <col min="9730" max="9731" width="11.875" style="181" customWidth="1"/>
    <col min="9732" max="9732" width="10.875" style="181" customWidth="1"/>
    <col min="9733" max="9733" width="11.875" style="181" customWidth="1"/>
    <col min="9734" max="9981" width="9.125" style="181"/>
    <col min="9982" max="9982" width="6.25" style="181" customWidth="1"/>
    <col min="9983" max="9983" width="37.75" style="181" customWidth="1"/>
    <col min="9984" max="9984" width="11.875" style="181" customWidth="1"/>
    <col min="9985" max="9985" width="10.375" style="181" customWidth="1"/>
    <col min="9986" max="9987" width="11.875" style="181" customWidth="1"/>
    <col min="9988" max="9988" width="10.875" style="181" customWidth="1"/>
    <col min="9989" max="9989" width="11.875" style="181" customWidth="1"/>
    <col min="9990" max="10237" width="9.125" style="181"/>
    <col min="10238" max="10238" width="6.25" style="181" customWidth="1"/>
    <col min="10239" max="10239" width="37.75" style="181" customWidth="1"/>
    <col min="10240" max="10240" width="11.875" style="181" customWidth="1"/>
    <col min="10241" max="10241" width="10.375" style="181" customWidth="1"/>
    <col min="10242" max="10243" width="11.875" style="181" customWidth="1"/>
    <col min="10244" max="10244" width="10.875" style="181" customWidth="1"/>
    <col min="10245" max="10245" width="11.875" style="181" customWidth="1"/>
    <col min="10246" max="10493" width="9.125" style="181"/>
    <col min="10494" max="10494" width="6.25" style="181" customWidth="1"/>
    <col min="10495" max="10495" width="37.75" style="181" customWidth="1"/>
    <col min="10496" max="10496" width="11.875" style="181" customWidth="1"/>
    <col min="10497" max="10497" width="10.375" style="181" customWidth="1"/>
    <col min="10498" max="10499" width="11.875" style="181" customWidth="1"/>
    <col min="10500" max="10500" width="10.875" style="181" customWidth="1"/>
    <col min="10501" max="10501" width="11.875" style="181" customWidth="1"/>
    <col min="10502" max="10749" width="9.125" style="181"/>
    <col min="10750" max="10750" width="6.25" style="181" customWidth="1"/>
    <col min="10751" max="10751" width="37.75" style="181" customWidth="1"/>
    <col min="10752" max="10752" width="11.875" style="181" customWidth="1"/>
    <col min="10753" max="10753" width="10.375" style="181" customWidth="1"/>
    <col min="10754" max="10755" width="11.875" style="181" customWidth="1"/>
    <col min="10756" max="10756" width="10.875" style="181" customWidth="1"/>
    <col min="10757" max="10757" width="11.875" style="181" customWidth="1"/>
    <col min="10758" max="11005" width="9.125" style="181"/>
    <col min="11006" max="11006" width="6.25" style="181" customWidth="1"/>
    <col min="11007" max="11007" width="37.75" style="181" customWidth="1"/>
    <col min="11008" max="11008" width="11.875" style="181" customWidth="1"/>
    <col min="11009" max="11009" width="10.375" style="181" customWidth="1"/>
    <col min="11010" max="11011" width="11.875" style="181" customWidth="1"/>
    <col min="11012" max="11012" width="10.875" style="181" customWidth="1"/>
    <col min="11013" max="11013" width="11.875" style="181" customWidth="1"/>
    <col min="11014" max="11261" width="9.125" style="181"/>
    <col min="11262" max="11262" width="6.25" style="181" customWidth="1"/>
    <col min="11263" max="11263" width="37.75" style="181" customWidth="1"/>
    <col min="11264" max="11264" width="11.875" style="181" customWidth="1"/>
    <col min="11265" max="11265" width="10.375" style="181" customWidth="1"/>
    <col min="11266" max="11267" width="11.875" style="181" customWidth="1"/>
    <col min="11268" max="11268" width="10.875" style="181" customWidth="1"/>
    <col min="11269" max="11269" width="11.875" style="181" customWidth="1"/>
    <col min="11270" max="11517" width="9.125" style="181"/>
    <col min="11518" max="11518" width="6.25" style="181" customWidth="1"/>
    <col min="11519" max="11519" width="37.75" style="181" customWidth="1"/>
    <col min="11520" max="11520" width="11.875" style="181" customWidth="1"/>
    <col min="11521" max="11521" width="10.375" style="181" customWidth="1"/>
    <col min="11522" max="11523" width="11.875" style="181" customWidth="1"/>
    <col min="11524" max="11524" width="10.875" style="181" customWidth="1"/>
    <col min="11525" max="11525" width="11.875" style="181" customWidth="1"/>
    <col min="11526" max="11773" width="9.125" style="181"/>
    <col min="11774" max="11774" width="6.25" style="181" customWidth="1"/>
    <col min="11775" max="11775" width="37.75" style="181" customWidth="1"/>
    <col min="11776" max="11776" width="11.875" style="181" customWidth="1"/>
    <col min="11777" max="11777" width="10.375" style="181" customWidth="1"/>
    <col min="11778" max="11779" width="11.875" style="181" customWidth="1"/>
    <col min="11780" max="11780" width="10.875" style="181" customWidth="1"/>
    <col min="11781" max="11781" width="11.875" style="181" customWidth="1"/>
    <col min="11782" max="12029" width="9.125" style="181"/>
    <col min="12030" max="12030" width="6.25" style="181" customWidth="1"/>
    <col min="12031" max="12031" width="37.75" style="181" customWidth="1"/>
    <col min="12032" max="12032" width="11.875" style="181" customWidth="1"/>
    <col min="12033" max="12033" width="10.375" style="181" customWidth="1"/>
    <col min="12034" max="12035" width="11.875" style="181" customWidth="1"/>
    <col min="12036" max="12036" width="10.875" style="181" customWidth="1"/>
    <col min="12037" max="12037" width="11.875" style="181" customWidth="1"/>
    <col min="12038" max="12285" width="9.125" style="181"/>
    <col min="12286" max="12286" width="6.25" style="181" customWidth="1"/>
    <col min="12287" max="12287" width="37.75" style="181" customWidth="1"/>
    <col min="12288" max="12288" width="11.875" style="181" customWidth="1"/>
    <col min="12289" max="12289" width="10.375" style="181" customWidth="1"/>
    <col min="12290" max="12291" width="11.875" style="181" customWidth="1"/>
    <col min="12292" max="12292" width="10.875" style="181" customWidth="1"/>
    <col min="12293" max="12293" width="11.875" style="181" customWidth="1"/>
    <col min="12294" max="12541" width="9.125" style="181"/>
    <col min="12542" max="12542" width="6.25" style="181" customWidth="1"/>
    <col min="12543" max="12543" width="37.75" style="181" customWidth="1"/>
    <col min="12544" max="12544" width="11.875" style="181" customWidth="1"/>
    <col min="12545" max="12545" width="10.375" style="181" customWidth="1"/>
    <col min="12546" max="12547" width="11.875" style="181" customWidth="1"/>
    <col min="12548" max="12548" width="10.875" style="181" customWidth="1"/>
    <col min="12549" max="12549" width="11.875" style="181" customWidth="1"/>
    <col min="12550" max="12797" width="9.125" style="181"/>
    <col min="12798" max="12798" width="6.25" style="181" customWidth="1"/>
    <col min="12799" max="12799" width="37.75" style="181" customWidth="1"/>
    <col min="12800" max="12800" width="11.875" style="181" customWidth="1"/>
    <col min="12801" max="12801" width="10.375" style="181" customWidth="1"/>
    <col min="12802" max="12803" width="11.875" style="181" customWidth="1"/>
    <col min="12804" max="12804" width="10.875" style="181" customWidth="1"/>
    <col min="12805" max="12805" width="11.875" style="181" customWidth="1"/>
    <col min="12806" max="13053" width="9.125" style="181"/>
    <col min="13054" max="13054" width="6.25" style="181" customWidth="1"/>
    <col min="13055" max="13055" width="37.75" style="181" customWidth="1"/>
    <col min="13056" max="13056" width="11.875" style="181" customWidth="1"/>
    <col min="13057" max="13057" width="10.375" style="181" customWidth="1"/>
    <col min="13058" max="13059" width="11.875" style="181" customWidth="1"/>
    <col min="13060" max="13060" width="10.875" style="181" customWidth="1"/>
    <col min="13061" max="13061" width="11.875" style="181" customWidth="1"/>
    <col min="13062" max="13309" width="9.125" style="181"/>
    <col min="13310" max="13310" width="6.25" style="181" customWidth="1"/>
    <col min="13311" max="13311" width="37.75" style="181" customWidth="1"/>
    <col min="13312" max="13312" width="11.875" style="181" customWidth="1"/>
    <col min="13313" max="13313" width="10.375" style="181" customWidth="1"/>
    <col min="13314" max="13315" width="11.875" style="181" customWidth="1"/>
    <col min="13316" max="13316" width="10.875" style="181" customWidth="1"/>
    <col min="13317" max="13317" width="11.875" style="181" customWidth="1"/>
    <col min="13318" max="13565" width="9.125" style="181"/>
    <col min="13566" max="13566" width="6.25" style="181" customWidth="1"/>
    <col min="13567" max="13567" width="37.75" style="181" customWidth="1"/>
    <col min="13568" max="13568" width="11.875" style="181" customWidth="1"/>
    <col min="13569" max="13569" width="10.375" style="181" customWidth="1"/>
    <col min="13570" max="13571" width="11.875" style="181" customWidth="1"/>
    <col min="13572" max="13572" width="10.875" style="181" customWidth="1"/>
    <col min="13573" max="13573" width="11.875" style="181" customWidth="1"/>
    <col min="13574" max="13821" width="9.125" style="181"/>
    <col min="13822" max="13822" width="6.25" style="181" customWidth="1"/>
    <col min="13823" max="13823" width="37.75" style="181" customWidth="1"/>
    <col min="13824" max="13824" width="11.875" style="181" customWidth="1"/>
    <col min="13825" max="13825" width="10.375" style="181" customWidth="1"/>
    <col min="13826" max="13827" width="11.875" style="181" customWidth="1"/>
    <col min="13828" max="13828" width="10.875" style="181" customWidth="1"/>
    <col min="13829" max="13829" width="11.875" style="181" customWidth="1"/>
    <col min="13830" max="14077" width="9.125" style="181"/>
    <col min="14078" max="14078" width="6.25" style="181" customWidth="1"/>
    <col min="14079" max="14079" width="37.75" style="181" customWidth="1"/>
    <col min="14080" max="14080" width="11.875" style="181" customWidth="1"/>
    <col min="14081" max="14081" width="10.375" style="181" customWidth="1"/>
    <col min="14082" max="14083" width="11.875" style="181" customWidth="1"/>
    <col min="14084" max="14084" width="10.875" style="181" customWidth="1"/>
    <col min="14085" max="14085" width="11.875" style="181" customWidth="1"/>
    <col min="14086" max="14333" width="9.125" style="181"/>
    <col min="14334" max="14334" width="6.25" style="181" customWidth="1"/>
    <col min="14335" max="14335" width="37.75" style="181" customWidth="1"/>
    <col min="14336" max="14336" width="11.875" style="181" customWidth="1"/>
    <col min="14337" max="14337" width="10.375" style="181" customWidth="1"/>
    <col min="14338" max="14339" width="11.875" style="181" customWidth="1"/>
    <col min="14340" max="14340" width="10.875" style="181" customWidth="1"/>
    <col min="14341" max="14341" width="11.875" style="181" customWidth="1"/>
    <col min="14342" max="14589" width="9.125" style="181"/>
    <col min="14590" max="14590" width="6.25" style="181" customWidth="1"/>
    <col min="14591" max="14591" width="37.75" style="181" customWidth="1"/>
    <col min="14592" max="14592" width="11.875" style="181" customWidth="1"/>
    <col min="14593" max="14593" width="10.375" style="181" customWidth="1"/>
    <col min="14594" max="14595" width="11.875" style="181" customWidth="1"/>
    <col min="14596" max="14596" width="10.875" style="181" customWidth="1"/>
    <col min="14597" max="14597" width="11.875" style="181" customWidth="1"/>
    <col min="14598" max="14845" width="9.125" style="181"/>
    <col min="14846" max="14846" width="6.25" style="181" customWidth="1"/>
    <col min="14847" max="14847" width="37.75" style="181" customWidth="1"/>
    <col min="14848" max="14848" width="11.875" style="181" customWidth="1"/>
    <col min="14849" max="14849" width="10.375" style="181" customWidth="1"/>
    <col min="14850" max="14851" width="11.875" style="181" customWidth="1"/>
    <col min="14852" max="14852" width="10.875" style="181" customWidth="1"/>
    <col min="14853" max="14853" width="11.875" style="181" customWidth="1"/>
    <col min="14854" max="15101" width="9.125" style="181"/>
    <col min="15102" max="15102" width="6.25" style="181" customWidth="1"/>
    <col min="15103" max="15103" width="37.75" style="181" customWidth="1"/>
    <col min="15104" max="15104" width="11.875" style="181" customWidth="1"/>
    <col min="15105" max="15105" width="10.375" style="181" customWidth="1"/>
    <col min="15106" max="15107" width="11.875" style="181" customWidth="1"/>
    <col min="15108" max="15108" width="10.875" style="181" customWidth="1"/>
    <col min="15109" max="15109" width="11.875" style="181" customWidth="1"/>
    <col min="15110" max="15357" width="9.125" style="181"/>
    <col min="15358" max="15358" width="6.25" style="181" customWidth="1"/>
    <col min="15359" max="15359" width="37.75" style="181" customWidth="1"/>
    <col min="15360" max="15360" width="11.875" style="181" customWidth="1"/>
    <col min="15361" max="15361" width="10.375" style="181" customWidth="1"/>
    <col min="15362" max="15363" width="11.875" style="181" customWidth="1"/>
    <col min="15364" max="15364" width="10.875" style="181" customWidth="1"/>
    <col min="15365" max="15365" width="11.875" style="181" customWidth="1"/>
    <col min="15366" max="15613" width="9.125" style="181"/>
    <col min="15614" max="15614" width="6.25" style="181" customWidth="1"/>
    <col min="15615" max="15615" width="37.75" style="181" customWidth="1"/>
    <col min="15616" max="15616" width="11.875" style="181" customWidth="1"/>
    <col min="15617" max="15617" width="10.375" style="181" customWidth="1"/>
    <col min="15618" max="15619" width="11.875" style="181" customWidth="1"/>
    <col min="15620" max="15620" width="10.875" style="181" customWidth="1"/>
    <col min="15621" max="15621" width="11.875" style="181" customWidth="1"/>
    <col min="15622" max="15869" width="9.125" style="181"/>
    <col min="15870" max="15870" width="6.25" style="181" customWidth="1"/>
    <col min="15871" max="15871" width="37.75" style="181" customWidth="1"/>
    <col min="15872" max="15872" width="11.875" style="181" customWidth="1"/>
    <col min="15873" max="15873" width="10.375" style="181" customWidth="1"/>
    <col min="15874" max="15875" width="11.875" style="181" customWidth="1"/>
    <col min="15876" max="15876" width="10.875" style="181" customWidth="1"/>
    <col min="15877" max="15877" width="11.875" style="181" customWidth="1"/>
    <col min="15878" max="16125" width="9.125" style="181"/>
    <col min="16126" max="16126" width="6.25" style="181" customWidth="1"/>
    <col min="16127" max="16127" width="37.75" style="181" customWidth="1"/>
    <col min="16128" max="16128" width="11.875" style="181" customWidth="1"/>
    <col min="16129" max="16129" width="10.375" style="181" customWidth="1"/>
    <col min="16130" max="16131" width="11.875" style="181" customWidth="1"/>
    <col min="16132" max="16132" width="10.875" style="181" customWidth="1"/>
    <col min="16133" max="16133" width="11.875" style="181" customWidth="1"/>
    <col min="16134" max="16384" width="9.125" style="181"/>
  </cols>
  <sheetData>
    <row r="1" spans="1:5" s="174" customFormat="1" ht="11.25" customHeight="1" x14ac:dyDescent="0.25">
      <c r="A1" s="492"/>
      <c r="B1" s="492"/>
      <c r="C1" s="492"/>
      <c r="D1" s="492"/>
      <c r="E1" s="492"/>
    </row>
    <row r="2" spans="1:5" s="174" customFormat="1" ht="39" customHeight="1" x14ac:dyDescent="0.25">
      <c r="A2" s="493" t="s">
        <v>452</v>
      </c>
      <c r="B2" s="494"/>
      <c r="C2" s="494"/>
      <c r="D2" s="494"/>
      <c r="E2" s="494"/>
    </row>
    <row r="3" spans="1:5" s="174" customFormat="1" ht="34.5" customHeight="1" thickBot="1" x14ac:dyDescent="0.3">
      <c r="A3" s="175"/>
      <c r="B3" s="176"/>
      <c r="C3" s="175"/>
      <c r="D3" s="175"/>
      <c r="E3" s="177" t="s">
        <v>453</v>
      </c>
    </row>
    <row r="4" spans="1:5" ht="52.5" customHeight="1" thickBot="1" x14ac:dyDescent="0.25">
      <c r="A4" s="495" t="s">
        <v>344</v>
      </c>
      <c r="B4" s="496"/>
      <c r="C4" s="178" t="s">
        <v>345</v>
      </c>
      <c r="D4" s="179" t="s">
        <v>346</v>
      </c>
      <c r="E4" s="180" t="s">
        <v>347</v>
      </c>
    </row>
    <row r="5" spans="1:5" s="186" customFormat="1" ht="15.95" customHeight="1" thickBot="1" x14ac:dyDescent="0.3">
      <c r="A5" s="182" t="s">
        <v>1</v>
      </c>
      <c r="B5" s="183" t="s">
        <v>348</v>
      </c>
      <c r="C5" s="184">
        <f t="shared" ref="C5:E5" si="0">SUM(C6:C9)</f>
        <v>26967963</v>
      </c>
      <c r="D5" s="185">
        <f t="shared" si="0"/>
        <v>0</v>
      </c>
      <c r="E5" s="184">
        <f t="shared" si="0"/>
        <v>22318458</v>
      </c>
    </row>
    <row r="6" spans="1:5" x14ac:dyDescent="0.2">
      <c r="A6" s="187" t="s">
        <v>6</v>
      </c>
      <c r="B6" s="188" t="s">
        <v>349</v>
      </c>
      <c r="C6" s="189"/>
      <c r="D6" s="190"/>
      <c r="E6" s="189"/>
    </row>
    <row r="7" spans="1:5" x14ac:dyDescent="0.2">
      <c r="A7" s="191" t="s">
        <v>12</v>
      </c>
      <c r="B7" s="192" t="s">
        <v>350</v>
      </c>
      <c r="C7" s="193">
        <v>26967963</v>
      </c>
      <c r="D7" s="194">
        <v>0</v>
      </c>
      <c r="E7" s="193">
        <v>22318458</v>
      </c>
    </row>
    <row r="8" spans="1:5" x14ac:dyDescent="0.2">
      <c r="A8" s="191" t="s">
        <v>14</v>
      </c>
      <c r="B8" s="192" t="s">
        <v>351</v>
      </c>
      <c r="C8" s="193"/>
      <c r="D8" s="195"/>
      <c r="E8" s="193"/>
    </row>
    <row r="9" spans="1:5" ht="13.5" thickBot="1" x14ac:dyDescent="0.25">
      <c r="A9" s="196" t="s">
        <v>18</v>
      </c>
      <c r="B9" s="197" t="s">
        <v>352</v>
      </c>
      <c r="C9" s="198"/>
      <c r="D9" s="199"/>
      <c r="E9" s="198"/>
    </row>
    <row r="10" spans="1:5" ht="13.5" thickBot="1" x14ac:dyDescent="0.25">
      <c r="A10" s="200" t="s">
        <v>25</v>
      </c>
      <c r="B10" s="201" t="s">
        <v>353</v>
      </c>
      <c r="C10" s="202">
        <f t="shared" ref="C10:E10" si="1">SUM(C11:C12)</f>
        <v>0</v>
      </c>
      <c r="D10" s="202">
        <f t="shared" si="1"/>
        <v>0</v>
      </c>
      <c r="E10" s="202">
        <f t="shared" si="1"/>
        <v>0</v>
      </c>
    </row>
    <row r="11" spans="1:5" x14ac:dyDescent="0.2">
      <c r="A11" s="203" t="s">
        <v>27</v>
      </c>
      <c r="B11" s="204" t="s">
        <v>354</v>
      </c>
      <c r="C11" s="205"/>
      <c r="D11" s="206">
        <v>0</v>
      </c>
      <c r="E11" s="205">
        <v>0</v>
      </c>
    </row>
    <row r="12" spans="1:5" ht="13.5" thickBot="1" x14ac:dyDescent="0.25">
      <c r="A12" s="196" t="s">
        <v>28</v>
      </c>
      <c r="B12" s="207" t="s">
        <v>355</v>
      </c>
      <c r="C12" s="208"/>
      <c r="D12" s="209"/>
      <c r="E12" s="208">
        <v>0</v>
      </c>
    </row>
    <row r="13" spans="1:5" ht="13.5" thickBot="1" x14ac:dyDescent="0.25">
      <c r="A13" s="200" t="s">
        <v>29</v>
      </c>
      <c r="B13" s="201" t="s">
        <v>356</v>
      </c>
      <c r="C13" s="210">
        <v>7857672</v>
      </c>
      <c r="D13" s="211">
        <v>0</v>
      </c>
      <c r="E13" s="210">
        <v>17835911</v>
      </c>
    </row>
    <row r="14" spans="1:5" s="214" customFormat="1" ht="15.95" customHeight="1" thickBot="1" x14ac:dyDescent="0.3">
      <c r="A14" s="182" t="s">
        <v>31</v>
      </c>
      <c r="B14" s="183" t="s">
        <v>357</v>
      </c>
      <c r="C14" s="212">
        <f t="shared" ref="C14:E14" si="2">SUM(C15:C17)</f>
        <v>577802</v>
      </c>
      <c r="D14" s="213">
        <f t="shared" si="2"/>
        <v>0</v>
      </c>
      <c r="E14" s="212">
        <f t="shared" si="2"/>
        <v>616981</v>
      </c>
    </row>
    <row r="15" spans="1:5" x14ac:dyDescent="0.2">
      <c r="A15" s="191" t="s">
        <v>216</v>
      </c>
      <c r="B15" s="192" t="s">
        <v>358</v>
      </c>
      <c r="C15" s="189">
        <v>327802</v>
      </c>
      <c r="D15" s="215">
        <v>0</v>
      </c>
      <c r="E15" s="189">
        <v>388649</v>
      </c>
    </row>
    <row r="16" spans="1:5" x14ac:dyDescent="0.2">
      <c r="A16" s="191" t="s">
        <v>217</v>
      </c>
      <c r="B16" s="192" t="s">
        <v>359</v>
      </c>
      <c r="C16" s="193"/>
      <c r="D16" s="195"/>
      <c r="E16" s="193"/>
    </row>
    <row r="17" spans="1:5" ht="13.5" thickBot="1" x14ac:dyDescent="0.25">
      <c r="A17" s="196" t="s">
        <v>218</v>
      </c>
      <c r="B17" s="197" t="s">
        <v>360</v>
      </c>
      <c r="C17" s="216">
        <v>250000</v>
      </c>
      <c r="D17" s="199">
        <v>0</v>
      </c>
      <c r="E17" s="216">
        <v>228332</v>
      </c>
    </row>
    <row r="18" spans="1:5" ht="13.5" thickBot="1" x14ac:dyDescent="0.25">
      <c r="A18" s="217" t="s">
        <v>221</v>
      </c>
      <c r="B18" s="183" t="s">
        <v>361</v>
      </c>
      <c r="C18" s="218">
        <v>784062</v>
      </c>
      <c r="D18" s="219">
        <v>0</v>
      </c>
      <c r="E18" s="218">
        <v>1083428</v>
      </c>
    </row>
    <row r="19" spans="1:5" ht="13.5" thickBot="1" x14ac:dyDescent="0.25">
      <c r="A19" s="200" t="s">
        <v>224</v>
      </c>
      <c r="B19" s="183" t="s">
        <v>362</v>
      </c>
      <c r="C19" s="218">
        <v>75540</v>
      </c>
      <c r="D19" s="219">
        <v>0</v>
      </c>
      <c r="E19" s="218">
        <v>10710</v>
      </c>
    </row>
    <row r="20" spans="1:5" s="222" customFormat="1" ht="27" customHeight="1" thickBot="1" x14ac:dyDescent="0.3">
      <c r="A20" s="182" t="s">
        <v>227</v>
      </c>
      <c r="B20" s="220" t="s">
        <v>363</v>
      </c>
      <c r="C20" s="213">
        <f t="shared" ref="C20:E20" si="3">C19+C18+C14+C13+C5+C10</f>
        <v>36263039</v>
      </c>
      <c r="D20" s="221">
        <f t="shared" si="3"/>
        <v>0</v>
      </c>
      <c r="E20" s="213">
        <f t="shared" si="3"/>
        <v>41865488</v>
      </c>
    </row>
    <row r="21" spans="1:5" ht="53.25" customHeight="1" thickBot="1" x14ac:dyDescent="0.25">
      <c r="A21" s="495" t="s">
        <v>364</v>
      </c>
      <c r="B21" s="497"/>
      <c r="C21" s="178" t="s">
        <v>345</v>
      </c>
      <c r="D21" s="179" t="s">
        <v>346</v>
      </c>
      <c r="E21" s="180" t="s">
        <v>347</v>
      </c>
    </row>
    <row r="22" spans="1:5" s="214" customFormat="1" ht="15.95" customHeight="1" thickBot="1" x14ac:dyDescent="0.3">
      <c r="A22" s="223" t="s">
        <v>230</v>
      </c>
      <c r="B22" s="224" t="s">
        <v>365</v>
      </c>
      <c r="C22" s="213">
        <f t="shared" ref="C22" si="4">SUM(C23:C28)</f>
        <v>25034486</v>
      </c>
      <c r="D22" s="221">
        <f t="shared" ref="D22:E22" si="5">SUM(D23:D28)</f>
        <v>0</v>
      </c>
      <c r="E22" s="213">
        <f t="shared" si="5"/>
        <v>28158997</v>
      </c>
    </row>
    <row r="23" spans="1:5" x14ac:dyDescent="0.2">
      <c r="A23" s="225" t="s">
        <v>233</v>
      </c>
      <c r="B23" s="226" t="s">
        <v>366</v>
      </c>
      <c r="C23" s="227">
        <v>105537855</v>
      </c>
      <c r="D23" s="215">
        <v>0</v>
      </c>
      <c r="E23" s="227">
        <v>105537855</v>
      </c>
    </row>
    <row r="24" spans="1:5" x14ac:dyDescent="0.2">
      <c r="A24" s="225" t="s">
        <v>236</v>
      </c>
      <c r="B24" s="226" t="s">
        <v>367</v>
      </c>
      <c r="C24" s="228"/>
      <c r="D24" s="195">
        <v>0</v>
      </c>
      <c r="E24" s="228"/>
    </row>
    <row r="25" spans="1:5" x14ac:dyDescent="0.2">
      <c r="A25" s="225" t="s">
        <v>239</v>
      </c>
      <c r="B25" s="226" t="s">
        <v>368</v>
      </c>
      <c r="C25" s="228">
        <v>6185883</v>
      </c>
      <c r="D25" s="195">
        <v>0</v>
      </c>
      <c r="E25" s="228">
        <v>6185883</v>
      </c>
    </row>
    <row r="26" spans="1:5" x14ac:dyDescent="0.2">
      <c r="A26" s="225" t="s">
        <v>242</v>
      </c>
      <c r="B26" s="226" t="s">
        <v>369</v>
      </c>
      <c r="C26" s="228">
        <v>-88714849</v>
      </c>
      <c r="D26" s="195">
        <v>0</v>
      </c>
      <c r="E26" s="228">
        <v>-86689252</v>
      </c>
    </row>
    <row r="27" spans="1:5" x14ac:dyDescent="0.2">
      <c r="A27" s="225" t="s">
        <v>244</v>
      </c>
      <c r="B27" s="226" t="s">
        <v>370</v>
      </c>
      <c r="C27" s="208">
        <v>0</v>
      </c>
      <c r="D27" s="199">
        <v>0</v>
      </c>
      <c r="E27" s="208">
        <v>0</v>
      </c>
    </row>
    <row r="28" spans="1:5" ht="13.5" thickBot="1" x14ac:dyDescent="0.25">
      <c r="A28" s="225" t="s">
        <v>247</v>
      </c>
      <c r="B28" s="229" t="s">
        <v>371</v>
      </c>
      <c r="C28" s="230">
        <v>2025597</v>
      </c>
      <c r="D28" s="231">
        <v>0</v>
      </c>
      <c r="E28" s="230">
        <v>3124511</v>
      </c>
    </row>
    <row r="29" spans="1:5" s="214" customFormat="1" ht="15.95" customHeight="1" thickBot="1" x14ac:dyDescent="0.3">
      <c r="A29" s="223" t="s">
        <v>250</v>
      </c>
      <c r="B29" s="224" t="s">
        <v>372</v>
      </c>
      <c r="C29" s="213">
        <f t="shared" ref="C29:E29" si="6">SUM(C30:C32)</f>
        <v>1143519</v>
      </c>
      <c r="D29" s="221">
        <f t="shared" si="6"/>
        <v>0</v>
      </c>
      <c r="E29" s="213">
        <f t="shared" si="6"/>
        <v>1745977</v>
      </c>
    </row>
    <row r="30" spans="1:5" x14ac:dyDescent="0.2">
      <c r="A30" s="225" t="s">
        <v>253</v>
      </c>
      <c r="B30" s="226" t="s">
        <v>373</v>
      </c>
      <c r="C30" s="227">
        <v>249429</v>
      </c>
      <c r="D30" s="215">
        <v>0</v>
      </c>
      <c r="E30" s="227">
        <v>792662</v>
      </c>
    </row>
    <row r="31" spans="1:5" x14ac:dyDescent="0.2">
      <c r="A31" s="225" t="s">
        <v>282</v>
      </c>
      <c r="B31" s="226" t="s">
        <v>374</v>
      </c>
      <c r="C31" s="228">
        <v>67880</v>
      </c>
      <c r="D31" s="195">
        <v>0</v>
      </c>
      <c r="E31" s="228">
        <v>0</v>
      </c>
    </row>
    <row r="32" spans="1:5" ht="13.5" thickBot="1" x14ac:dyDescent="0.25">
      <c r="A32" s="225" t="s">
        <v>285</v>
      </c>
      <c r="B32" s="226" t="s">
        <v>375</v>
      </c>
      <c r="C32" s="228">
        <v>826210</v>
      </c>
      <c r="D32" s="195">
        <v>0</v>
      </c>
      <c r="E32" s="228">
        <v>953315</v>
      </c>
    </row>
    <row r="33" spans="1:5" ht="13.5" thickBot="1" x14ac:dyDescent="0.25">
      <c r="A33" s="232" t="s">
        <v>286</v>
      </c>
      <c r="B33" s="201" t="s">
        <v>454</v>
      </c>
      <c r="C33" s="210"/>
      <c r="D33" s="219">
        <v>0</v>
      </c>
      <c r="E33" s="210"/>
    </row>
    <row r="34" spans="1:5" ht="13.5" thickBot="1" x14ac:dyDescent="0.25">
      <c r="A34" s="232" t="s">
        <v>289</v>
      </c>
      <c r="B34" s="201" t="s">
        <v>455</v>
      </c>
      <c r="C34" s="233">
        <v>10085034</v>
      </c>
      <c r="D34" s="234">
        <v>0</v>
      </c>
      <c r="E34" s="233">
        <v>11960514</v>
      </c>
    </row>
    <row r="35" spans="1:5" s="236" customFormat="1" ht="16.5" thickBot="1" x14ac:dyDescent="0.3">
      <c r="A35" s="223">
        <v>30</v>
      </c>
      <c r="B35" s="235" t="s">
        <v>378</v>
      </c>
      <c r="C35" s="213">
        <f>SUM(C34,C33,C29,C22)</f>
        <v>36263039</v>
      </c>
      <c r="D35" s="213">
        <f t="shared" ref="D35:E35" si="7">SUM(D34,D33,D29,D22)</f>
        <v>0</v>
      </c>
      <c r="E35" s="213">
        <f t="shared" si="7"/>
        <v>41865488</v>
      </c>
    </row>
    <row r="36" spans="1:5" x14ac:dyDescent="0.2">
      <c r="D36" s="239"/>
    </row>
    <row r="37" spans="1:5" x14ac:dyDescent="0.2">
      <c r="D37" s="239"/>
    </row>
    <row r="38" spans="1:5" x14ac:dyDescent="0.2">
      <c r="D38" s="239"/>
    </row>
    <row r="39" spans="1:5" x14ac:dyDescent="0.2">
      <c r="D39" s="239"/>
    </row>
    <row r="40" spans="1:5" x14ac:dyDescent="0.2">
      <c r="D40" s="239"/>
    </row>
    <row r="41" spans="1:5" x14ac:dyDescent="0.2">
      <c r="D41" s="239"/>
    </row>
    <row r="42" spans="1:5" x14ac:dyDescent="0.2">
      <c r="D42" s="239"/>
    </row>
    <row r="43" spans="1:5" x14ac:dyDescent="0.2">
      <c r="D43" s="239"/>
    </row>
    <row r="44" spans="1:5" x14ac:dyDescent="0.2">
      <c r="D44" s="239"/>
    </row>
    <row r="45" spans="1:5" x14ac:dyDescent="0.2">
      <c r="D45" s="239"/>
    </row>
    <row r="46" spans="1:5" x14ac:dyDescent="0.2">
      <c r="D46" s="239"/>
    </row>
    <row r="47" spans="1:5" x14ac:dyDescent="0.2">
      <c r="D47" s="239"/>
    </row>
    <row r="48" spans="1:5" x14ac:dyDescent="0.2">
      <c r="D48" s="239"/>
    </row>
    <row r="49" spans="4:4" x14ac:dyDescent="0.2">
      <c r="D49" s="239"/>
    </row>
    <row r="50" spans="4:4" x14ac:dyDescent="0.2">
      <c r="D50" s="239"/>
    </row>
    <row r="51" spans="4:4" x14ac:dyDescent="0.2">
      <c r="D51" s="239"/>
    </row>
  </sheetData>
  <mergeCells count="4">
    <mergeCell ref="A1:E1"/>
    <mergeCell ref="A2:E2"/>
    <mergeCell ref="A4:B4"/>
    <mergeCell ref="A21:B21"/>
  </mergeCells>
  <printOptions horizontalCentered="1"/>
  <pageMargins left="0.35433070866141736" right="0.43307086614173229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 4.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pane ySplit="1" topLeftCell="A17" activePane="bottomLeft" state="frozen"/>
      <selection activeCell="B36" sqref="B36"/>
      <selection pane="bottomLeft" activeCell="D36" sqref="D36"/>
    </sheetView>
  </sheetViews>
  <sheetFormatPr defaultRowHeight="12.75" x14ac:dyDescent="0.2"/>
  <cols>
    <col min="1" max="1" width="3" style="170" bestFit="1" customWidth="1"/>
    <col min="2" max="2" width="82" style="170" customWidth="1"/>
    <col min="3" max="5" width="14.625" style="170" customWidth="1"/>
    <col min="6" max="256" width="9.125" style="170"/>
    <col min="257" max="257" width="3" style="170" bestFit="1" customWidth="1"/>
    <col min="258" max="258" width="82" style="170" customWidth="1"/>
    <col min="259" max="261" width="19.125" style="170" customWidth="1"/>
    <col min="262" max="512" width="9.125" style="170"/>
    <col min="513" max="513" width="3" style="170" bestFit="1" customWidth="1"/>
    <col min="514" max="514" width="82" style="170" customWidth="1"/>
    <col min="515" max="517" width="19.125" style="170" customWidth="1"/>
    <col min="518" max="768" width="9.125" style="170"/>
    <col min="769" max="769" width="3" style="170" bestFit="1" customWidth="1"/>
    <col min="770" max="770" width="82" style="170" customWidth="1"/>
    <col min="771" max="773" width="19.125" style="170" customWidth="1"/>
    <col min="774" max="1024" width="9.125" style="170"/>
    <col min="1025" max="1025" width="3" style="170" bestFit="1" customWidth="1"/>
    <col min="1026" max="1026" width="82" style="170" customWidth="1"/>
    <col min="1027" max="1029" width="19.125" style="170" customWidth="1"/>
    <col min="1030" max="1280" width="9.125" style="170"/>
    <col min="1281" max="1281" width="3" style="170" bestFit="1" customWidth="1"/>
    <col min="1282" max="1282" width="82" style="170" customWidth="1"/>
    <col min="1283" max="1285" width="19.125" style="170" customWidth="1"/>
    <col min="1286" max="1536" width="9.125" style="170"/>
    <col min="1537" max="1537" width="3" style="170" bestFit="1" customWidth="1"/>
    <col min="1538" max="1538" width="82" style="170" customWidth="1"/>
    <col min="1539" max="1541" width="19.125" style="170" customWidth="1"/>
    <col min="1542" max="1792" width="9.125" style="170"/>
    <col min="1793" max="1793" width="3" style="170" bestFit="1" customWidth="1"/>
    <col min="1794" max="1794" width="82" style="170" customWidth="1"/>
    <col min="1795" max="1797" width="19.125" style="170" customWidth="1"/>
    <col min="1798" max="2048" width="9.125" style="170"/>
    <col min="2049" max="2049" width="3" style="170" bestFit="1" customWidth="1"/>
    <col min="2050" max="2050" width="82" style="170" customWidth="1"/>
    <col min="2051" max="2053" width="19.125" style="170" customWidth="1"/>
    <col min="2054" max="2304" width="9.125" style="170"/>
    <col min="2305" max="2305" width="3" style="170" bestFit="1" customWidth="1"/>
    <col min="2306" max="2306" width="82" style="170" customWidth="1"/>
    <col min="2307" max="2309" width="19.125" style="170" customWidth="1"/>
    <col min="2310" max="2560" width="9.125" style="170"/>
    <col min="2561" max="2561" width="3" style="170" bestFit="1" customWidth="1"/>
    <col min="2562" max="2562" width="82" style="170" customWidth="1"/>
    <col min="2563" max="2565" width="19.125" style="170" customWidth="1"/>
    <col min="2566" max="2816" width="9.125" style="170"/>
    <col min="2817" max="2817" width="3" style="170" bestFit="1" customWidth="1"/>
    <col min="2818" max="2818" width="82" style="170" customWidth="1"/>
    <col min="2819" max="2821" width="19.125" style="170" customWidth="1"/>
    <col min="2822" max="3072" width="9.125" style="170"/>
    <col min="3073" max="3073" width="3" style="170" bestFit="1" customWidth="1"/>
    <col min="3074" max="3074" width="82" style="170" customWidth="1"/>
    <col min="3075" max="3077" width="19.125" style="170" customWidth="1"/>
    <col min="3078" max="3328" width="9.125" style="170"/>
    <col min="3329" max="3329" width="3" style="170" bestFit="1" customWidth="1"/>
    <col min="3330" max="3330" width="82" style="170" customWidth="1"/>
    <col min="3331" max="3333" width="19.125" style="170" customWidth="1"/>
    <col min="3334" max="3584" width="9.125" style="170"/>
    <col min="3585" max="3585" width="3" style="170" bestFit="1" customWidth="1"/>
    <col min="3586" max="3586" width="82" style="170" customWidth="1"/>
    <col min="3587" max="3589" width="19.125" style="170" customWidth="1"/>
    <col min="3590" max="3840" width="9.125" style="170"/>
    <col min="3841" max="3841" width="3" style="170" bestFit="1" customWidth="1"/>
    <col min="3842" max="3842" width="82" style="170" customWidth="1"/>
    <col min="3843" max="3845" width="19.125" style="170" customWidth="1"/>
    <col min="3846" max="4096" width="9.125" style="170"/>
    <col min="4097" max="4097" width="3" style="170" bestFit="1" customWidth="1"/>
    <col min="4098" max="4098" width="82" style="170" customWidth="1"/>
    <col min="4099" max="4101" width="19.125" style="170" customWidth="1"/>
    <col min="4102" max="4352" width="9.125" style="170"/>
    <col min="4353" max="4353" width="3" style="170" bestFit="1" customWidth="1"/>
    <col min="4354" max="4354" width="82" style="170" customWidth="1"/>
    <col min="4355" max="4357" width="19.125" style="170" customWidth="1"/>
    <col min="4358" max="4608" width="9.125" style="170"/>
    <col min="4609" max="4609" width="3" style="170" bestFit="1" customWidth="1"/>
    <col min="4610" max="4610" width="82" style="170" customWidth="1"/>
    <col min="4611" max="4613" width="19.125" style="170" customWidth="1"/>
    <col min="4614" max="4864" width="9.125" style="170"/>
    <col min="4865" max="4865" width="3" style="170" bestFit="1" customWidth="1"/>
    <col min="4866" max="4866" width="82" style="170" customWidth="1"/>
    <col min="4867" max="4869" width="19.125" style="170" customWidth="1"/>
    <col min="4870" max="5120" width="9.125" style="170"/>
    <col min="5121" max="5121" width="3" style="170" bestFit="1" customWidth="1"/>
    <col min="5122" max="5122" width="82" style="170" customWidth="1"/>
    <col min="5123" max="5125" width="19.125" style="170" customWidth="1"/>
    <col min="5126" max="5376" width="9.125" style="170"/>
    <col min="5377" max="5377" width="3" style="170" bestFit="1" customWidth="1"/>
    <col min="5378" max="5378" width="82" style="170" customWidth="1"/>
    <col min="5379" max="5381" width="19.125" style="170" customWidth="1"/>
    <col min="5382" max="5632" width="9.125" style="170"/>
    <col min="5633" max="5633" width="3" style="170" bestFit="1" customWidth="1"/>
    <col min="5634" max="5634" width="82" style="170" customWidth="1"/>
    <col min="5635" max="5637" width="19.125" style="170" customWidth="1"/>
    <col min="5638" max="5888" width="9.125" style="170"/>
    <col min="5889" max="5889" width="3" style="170" bestFit="1" customWidth="1"/>
    <col min="5890" max="5890" width="82" style="170" customWidth="1"/>
    <col min="5891" max="5893" width="19.125" style="170" customWidth="1"/>
    <col min="5894" max="6144" width="9.125" style="170"/>
    <col min="6145" max="6145" width="3" style="170" bestFit="1" customWidth="1"/>
    <col min="6146" max="6146" width="82" style="170" customWidth="1"/>
    <col min="6147" max="6149" width="19.125" style="170" customWidth="1"/>
    <col min="6150" max="6400" width="9.125" style="170"/>
    <col min="6401" max="6401" width="3" style="170" bestFit="1" customWidth="1"/>
    <col min="6402" max="6402" width="82" style="170" customWidth="1"/>
    <col min="6403" max="6405" width="19.125" style="170" customWidth="1"/>
    <col min="6406" max="6656" width="9.125" style="170"/>
    <col min="6657" max="6657" width="3" style="170" bestFit="1" customWidth="1"/>
    <col min="6658" max="6658" width="82" style="170" customWidth="1"/>
    <col min="6659" max="6661" width="19.125" style="170" customWidth="1"/>
    <col min="6662" max="6912" width="9.125" style="170"/>
    <col min="6913" max="6913" width="3" style="170" bestFit="1" customWidth="1"/>
    <col min="6914" max="6914" width="82" style="170" customWidth="1"/>
    <col min="6915" max="6917" width="19.125" style="170" customWidth="1"/>
    <col min="6918" max="7168" width="9.125" style="170"/>
    <col min="7169" max="7169" width="3" style="170" bestFit="1" customWidth="1"/>
    <col min="7170" max="7170" width="82" style="170" customWidth="1"/>
    <col min="7171" max="7173" width="19.125" style="170" customWidth="1"/>
    <col min="7174" max="7424" width="9.125" style="170"/>
    <col min="7425" max="7425" width="3" style="170" bestFit="1" customWidth="1"/>
    <col min="7426" max="7426" width="82" style="170" customWidth="1"/>
    <col min="7427" max="7429" width="19.125" style="170" customWidth="1"/>
    <col min="7430" max="7680" width="9.125" style="170"/>
    <col min="7681" max="7681" width="3" style="170" bestFit="1" customWidth="1"/>
    <col min="7682" max="7682" width="82" style="170" customWidth="1"/>
    <col min="7683" max="7685" width="19.125" style="170" customWidth="1"/>
    <col min="7686" max="7936" width="9.125" style="170"/>
    <col min="7937" max="7937" width="3" style="170" bestFit="1" customWidth="1"/>
    <col min="7938" max="7938" width="82" style="170" customWidth="1"/>
    <col min="7939" max="7941" width="19.125" style="170" customWidth="1"/>
    <col min="7942" max="8192" width="9.125" style="170"/>
    <col min="8193" max="8193" width="3" style="170" bestFit="1" customWidth="1"/>
    <col min="8194" max="8194" width="82" style="170" customWidth="1"/>
    <col min="8195" max="8197" width="19.125" style="170" customWidth="1"/>
    <col min="8198" max="8448" width="9.125" style="170"/>
    <col min="8449" max="8449" width="3" style="170" bestFit="1" customWidth="1"/>
    <col min="8450" max="8450" width="82" style="170" customWidth="1"/>
    <col min="8451" max="8453" width="19.125" style="170" customWidth="1"/>
    <col min="8454" max="8704" width="9.125" style="170"/>
    <col min="8705" max="8705" width="3" style="170" bestFit="1" customWidth="1"/>
    <col min="8706" max="8706" width="82" style="170" customWidth="1"/>
    <col min="8707" max="8709" width="19.125" style="170" customWidth="1"/>
    <col min="8710" max="8960" width="9.125" style="170"/>
    <col min="8961" max="8961" width="3" style="170" bestFit="1" customWidth="1"/>
    <col min="8962" max="8962" width="82" style="170" customWidth="1"/>
    <col min="8963" max="8965" width="19.125" style="170" customWidth="1"/>
    <col min="8966" max="9216" width="9.125" style="170"/>
    <col min="9217" max="9217" width="3" style="170" bestFit="1" customWidth="1"/>
    <col min="9218" max="9218" width="82" style="170" customWidth="1"/>
    <col min="9219" max="9221" width="19.125" style="170" customWidth="1"/>
    <col min="9222" max="9472" width="9.125" style="170"/>
    <col min="9473" max="9473" width="3" style="170" bestFit="1" customWidth="1"/>
    <col min="9474" max="9474" width="82" style="170" customWidth="1"/>
    <col min="9475" max="9477" width="19.125" style="170" customWidth="1"/>
    <col min="9478" max="9728" width="9.125" style="170"/>
    <col min="9729" max="9729" width="3" style="170" bestFit="1" customWidth="1"/>
    <col min="9730" max="9730" width="82" style="170" customWidth="1"/>
    <col min="9731" max="9733" width="19.125" style="170" customWidth="1"/>
    <col min="9734" max="9984" width="9.125" style="170"/>
    <col min="9985" max="9985" width="3" style="170" bestFit="1" customWidth="1"/>
    <col min="9986" max="9986" width="82" style="170" customWidth="1"/>
    <col min="9987" max="9989" width="19.125" style="170" customWidth="1"/>
    <col min="9990" max="10240" width="9.125" style="170"/>
    <col min="10241" max="10241" width="3" style="170" bestFit="1" customWidth="1"/>
    <col min="10242" max="10242" width="82" style="170" customWidth="1"/>
    <col min="10243" max="10245" width="19.125" style="170" customWidth="1"/>
    <col min="10246" max="10496" width="9.125" style="170"/>
    <col min="10497" max="10497" width="3" style="170" bestFit="1" customWidth="1"/>
    <col min="10498" max="10498" width="82" style="170" customWidth="1"/>
    <col min="10499" max="10501" width="19.125" style="170" customWidth="1"/>
    <col min="10502" max="10752" width="9.125" style="170"/>
    <col min="10753" max="10753" width="3" style="170" bestFit="1" customWidth="1"/>
    <col min="10754" max="10754" width="82" style="170" customWidth="1"/>
    <col min="10755" max="10757" width="19.125" style="170" customWidth="1"/>
    <col min="10758" max="11008" width="9.125" style="170"/>
    <col min="11009" max="11009" width="3" style="170" bestFit="1" customWidth="1"/>
    <col min="11010" max="11010" width="82" style="170" customWidth="1"/>
    <col min="11011" max="11013" width="19.125" style="170" customWidth="1"/>
    <col min="11014" max="11264" width="9.125" style="170"/>
    <col min="11265" max="11265" width="3" style="170" bestFit="1" customWidth="1"/>
    <col min="11266" max="11266" width="82" style="170" customWidth="1"/>
    <col min="11267" max="11269" width="19.125" style="170" customWidth="1"/>
    <col min="11270" max="11520" width="9.125" style="170"/>
    <col min="11521" max="11521" width="3" style="170" bestFit="1" customWidth="1"/>
    <col min="11522" max="11522" width="82" style="170" customWidth="1"/>
    <col min="11523" max="11525" width="19.125" style="170" customWidth="1"/>
    <col min="11526" max="11776" width="9.125" style="170"/>
    <col min="11777" max="11777" width="3" style="170" bestFit="1" customWidth="1"/>
    <col min="11778" max="11778" width="82" style="170" customWidth="1"/>
    <col min="11779" max="11781" width="19.125" style="170" customWidth="1"/>
    <col min="11782" max="12032" width="9.125" style="170"/>
    <col min="12033" max="12033" width="3" style="170" bestFit="1" customWidth="1"/>
    <col min="12034" max="12034" width="82" style="170" customWidth="1"/>
    <col min="12035" max="12037" width="19.125" style="170" customWidth="1"/>
    <col min="12038" max="12288" width="9.125" style="170"/>
    <col min="12289" max="12289" width="3" style="170" bestFit="1" customWidth="1"/>
    <col min="12290" max="12290" width="82" style="170" customWidth="1"/>
    <col min="12291" max="12293" width="19.125" style="170" customWidth="1"/>
    <col min="12294" max="12544" width="9.125" style="170"/>
    <col min="12545" max="12545" width="3" style="170" bestFit="1" customWidth="1"/>
    <col min="12546" max="12546" width="82" style="170" customWidth="1"/>
    <col min="12547" max="12549" width="19.125" style="170" customWidth="1"/>
    <col min="12550" max="12800" width="9.125" style="170"/>
    <col min="12801" max="12801" width="3" style="170" bestFit="1" customWidth="1"/>
    <col min="12802" max="12802" width="82" style="170" customWidth="1"/>
    <col min="12803" max="12805" width="19.125" style="170" customWidth="1"/>
    <col min="12806" max="13056" width="9.125" style="170"/>
    <col min="13057" max="13057" width="3" style="170" bestFit="1" customWidth="1"/>
    <col min="13058" max="13058" width="82" style="170" customWidth="1"/>
    <col min="13059" max="13061" width="19.125" style="170" customWidth="1"/>
    <col min="13062" max="13312" width="9.125" style="170"/>
    <col min="13313" max="13313" width="3" style="170" bestFit="1" customWidth="1"/>
    <col min="13314" max="13314" width="82" style="170" customWidth="1"/>
    <col min="13315" max="13317" width="19.125" style="170" customWidth="1"/>
    <col min="13318" max="13568" width="9.125" style="170"/>
    <col min="13569" max="13569" width="3" style="170" bestFit="1" customWidth="1"/>
    <col min="13570" max="13570" width="82" style="170" customWidth="1"/>
    <col min="13571" max="13573" width="19.125" style="170" customWidth="1"/>
    <col min="13574" max="13824" width="9.125" style="170"/>
    <col min="13825" max="13825" width="3" style="170" bestFit="1" customWidth="1"/>
    <col min="13826" max="13826" width="82" style="170" customWidth="1"/>
    <col min="13827" max="13829" width="19.125" style="170" customWidth="1"/>
    <col min="13830" max="14080" width="9.125" style="170"/>
    <col min="14081" max="14081" width="3" style="170" bestFit="1" customWidth="1"/>
    <col min="14082" max="14082" width="82" style="170" customWidth="1"/>
    <col min="14083" max="14085" width="19.125" style="170" customWidth="1"/>
    <col min="14086" max="14336" width="9.125" style="170"/>
    <col min="14337" max="14337" width="3" style="170" bestFit="1" customWidth="1"/>
    <col min="14338" max="14338" width="82" style="170" customWidth="1"/>
    <col min="14339" max="14341" width="19.125" style="170" customWidth="1"/>
    <col min="14342" max="14592" width="9.125" style="170"/>
    <col min="14593" max="14593" width="3" style="170" bestFit="1" customWidth="1"/>
    <col min="14594" max="14594" width="82" style="170" customWidth="1"/>
    <col min="14595" max="14597" width="19.125" style="170" customWidth="1"/>
    <col min="14598" max="14848" width="9.125" style="170"/>
    <col min="14849" max="14849" width="3" style="170" bestFit="1" customWidth="1"/>
    <col min="14850" max="14850" width="82" style="170" customWidth="1"/>
    <col min="14851" max="14853" width="19.125" style="170" customWidth="1"/>
    <col min="14854" max="15104" width="9.125" style="170"/>
    <col min="15105" max="15105" width="3" style="170" bestFit="1" customWidth="1"/>
    <col min="15106" max="15106" width="82" style="170" customWidth="1"/>
    <col min="15107" max="15109" width="19.125" style="170" customWidth="1"/>
    <col min="15110" max="15360" width="9.125" style="170"/>
    <col min="15361" max="15361" width="3" style="170" bestFit="1" customWidth="1"/>
    <col min="15362" max="15362" width="82" style="170" customWidth="1"/>
    <col min="15363" max="15365" width="19.125" style="170" customWidth="1"/>
    <col min="15366" max="15616" width="9.125" style="170"/>
    <col min="15617" max="15617" width="3" style="170" bestFit="1" customWidth="1"/>
    <col min="15618" max="15618" width="82" style="170" customWidth="1"/>
    <col min="15619" max="15621" width="19.125" style="170" customWidth="1"/>
    <col min="15622" max="15872" width="9.125" style="170"/>
    <col min="15873" max="15873" width="3" style="170" bestFit="1" customWidth="1"/>
    <col min="15874" max="15874" width="82" style="170" customWidth="1"/>
    <col min="15875" max="15877" width="19.125" style="170" customWidth="1"/>
    <col min="15878" max="16128" width="9.125" style="170"/>
    <col min="16129" max="16129" width="3" style="170" bestFit="1" customWidth="1"/>
    <col min="16130" max="16130" width="82" style="170" customWidth="1"/>
    <col min="16131" max="16133" width="19.125" style="170" customWidth="1"/>
    <col min="16134" max="16384" width="9.125" style="170"/>
  </cols>
  <sheetData>
    <row r="1" spans="1:5" ht="30" x14ac:dyDescent="0.2">
      <c r="A1" s="338" t="s">
        <v>456</v>
      </c>
      <c r="B1" s="339" t="s">
        <v>208</v>
      </c>
      <c r="C1" s="339" t="s">
        <v>345</v>
      </c>
      <c r="D1" s="339" t="s">
        <v>457</v>
      </c>
      <c r="E1" s="340" t="s">
        <v>379</v>
      </c>
    </row>
    <row r="2" spans="1:5" x14ac:dyDescent="0.2">
      <c r="A2" s="341" t="s">
        <v>306</v>
      </c>
      <c r="B2" s="342" t="s">
        <v>458</v>
      </c>
      <c r="C2" s="343">
        <v>0</v>
      </c>
      <c r="D2" s="343">
        <v>0</v>
      </c>
      <c r="E2" s="344">
        <v>0</v>
      </c>
    </row>
    <row r="3" spans="1:5" x14ac:dyDescent="0.2">
      <c r="A3" s="341" t="s">
        <v>308</v>
      </c>
      <c r="B3" s="342" t="s">
        <v>459</v>
      </c>
      <c r="C3" s="343">
        <v>39145628</v>
      </c>
      <c r="D3" s="343">
        <v>0</v>
      </c>
      <c r="E3" s="344">
        <v>83415675</v>
      </c>
    </row>
    <row r="4" spans="1:5" ht="13.5" thickBot="1" x14ac:dyDescent="0.25">
      <c r="A4" s="345" t="s">
        <v>310</v>
      </c>
      <c r="B4" s="346" t="s">
        <v>460</v>
      </c>
      <c r="C4" s="347">
        <v>2560300</v>
      </c>
      <c r="D4" s="347">
        <v>0</v>
      </c>
      <c r="E4" s="348">
        <v>0</v>
      </c>
    </row>
    <row r="5" spans="1:5" ht="13.5" thickBot="1" x14ac:dyDescent="0.25">
      <c r="A5" s="349" t="s">
        <v>312</v>
      </c>
      <c r="B5" s="350" t="s">
        <v>461</v>
      </c>
      <c r="C5" s="351">
        <v>41705928</v>
      </c>
      <c r="D5" s="351">
        <v>0</v>
      </c>
      <c r="E5" s="352">
        <v>83415675</v>
      </c>
    </row>
    <row r="6" spans="1:5" x14ac:dyDescent="0.2">
      <c r="A6" s="353" t="s">
        <v>314</v>
      </c>
      <c r="B6" s="354" t="s">
        <v>462</v>
      </c>
      <c r="C6" s="355">
        <v>0</v>
      </c>
      <c r="D6" s="355">
        <v>0</v>
      </c>
      <c r="E6" s="356">
        <v>0</v>
      </c>
    </row>
    <row r="7" spans="1:5" ht="13.5" thickBot="1" x14ac:dyDescent="0.25">
      <c r="A7" s="345" t="s">
        <v>316</v>
      </c>
      <c r="B7" s="346" t="s">
        <v>463</v>
      </c>
      <c r="C7" s="347">
        <v>0</v>
      </c>
      <c r="D7" s="347">
        <v>0</v>
      </c>
      <c r="E7" s="348">
        <v>0</v>
      </c>
    </row>
    <row r="8" spans="1:5" ht="13.5" thickBot="1" x14ac:dyDescent="0.25">
      <c r="A8" s="349" t="s">
        <v>318</v>
      </c>
      <c r="B8" s="350" t="s">
        <v>464</v>
      </c>
      <c r="C8" s="351">
        <v>0</v>
      </c>
      <c r="D8" s="351">
        <v>0</v>
      </c>
      <c r="E8" s="352">
        <v>0</v>
      </c>
    </row>
    <row r="9" spans="1:5" x14ac:dyDescent="0.2">
      <c r="A9" s="353" t="s">
        <v>320</v>
      </c>
      <c r="B9" s="354" t="s">
        <v>465</v>
      </c>
      <c r="C9" s="355">
        <v>126830000</v>
      </c>
      <c r="D9" s="355">
        <v>0</v>
      </c>
      <c r="E9" s="356">
        <v>146686445</v>
      </c>
    </row>
    <row r="10" spans="1:5" x14ac:dyDescent="0.2">
      <c r="A10" s="341" t="s">
        <v>322</v>
      </c>
      <c r="B10" s="342" t="s">
        <v>466</v>
      </c>
      <c r="C10" s="343">
        <v>22028856</v>
      </c>
      <c r="D10" s="343">
        <v>0</v>
      </c>
      <c r="E10" s="344">
        <v>136847953</v>
      </c>
    </row>
    <row r="11" spans="1:5" x14ac:dyDescent="0.2">
      <c r="A11" s="341" t="s">
        <v>324</v>
      </c>
      <c r="B11" s="342" t="s">
        <v>467</v>
      </c>
      <c r="C11" s="343">
        <v>0</v>
      </c>
      <c r="D11" s="343">
        <v>0</v>
      </c>
      <c r="E11" s="344">
        <v>0</v>
      </c>
    </row>
    <row r="12" spans="1:5" ht="13.5" thickBot="1" x14ac:dyDescent="0.25">
      <c r="A12" s="345" t="s">
        <v>326</v>
      </c>
      <c r="B12" s="346" t="s">
        <v>468</v>
      </c>
      <c r="C12" s="347">
        <v>21000</v>
      </c>
      <c r="D12" s="347">
        <v>0</v>
      </c>
      <c r="E12" s="348">
        <v>545591</v>
      </c>
    </row>
    <row r="13" spans="1:5" ht="13.5" thickBot="1" x14ac:dyDescent="0.25">
      <c r="A13" s="349" t="s">
        <v>328</v>
      </c>
      <c r="B13" s="350" t="s">
        <v>469</v>
      </c>
      <c r="C13" s="351">
        <v>148879856</v>
      </c>
      <c r="D13" s="351">
        <v>0</v>
      </c>
      <c r="E13" s="352">
        <v>284079989</v>
      </c>
    </row>
    <row r="14" spans="1:5" x14ac:dyDescent="0.2">
      <c r="A14" s="353" t="s">
        <v>330</v>
      </c>
      <c r="B14" s="354" t="s">
        <v>470</v>
      </c>
      <c r="C14" s="355">
        <v>6011165</v>
      </c>
      <c r="D14" s="355">
        <v>0</v>
      </c>
      <c r="E14" s="356">
        <v>5423204</v>
      </c>
    </row>
    <row r="15" spans="1:5" x14ac:dyDescent="0.2">
      <c r="A15" s="341" t="s">
        <v>332</v>
      </c>
      <c r="B15" s="342" t="s">
        <v>471</v>
      </c>
      <c r="C15" s="343">
        <v>31183619</v>
      </c>
      <c r="D15" s="343">
        <v>0</v>
      </c>
      <c r="E15" s="344">
        <v>33293952</v>
      </c>
    </row>
    <row r="16" spans="1:5" x14ac:dyDescent="0.2">
      <c r="A16" s="341" t="s">
        <v>334</v>
      </c>
      <c r="B16" s="342" t="s">
        <v>472</v>
      </c>
      <c r="C16" s="343">
        <v>0</v>
      </c>
      <c r="D16" s="343">
        <v>0</v>
      </c>
      <c r="E16" s="344">
        <v>0</v>
      </c>
    </row>
    <row r="17" spans="1:5" ht="13.5" thickBot="1" x14ac:dyDescent="0.25">
      <c r="A17" s="345" t="s">
        <v>336</v>
      </c>
      <c r="B17" s="346" t="s">
        <v>473</v>
      </c>
      <c r="C17" s="347">
        <v>217000</v>
      </c>
      <c r="D17" s="347">
        <v>0</v>
      </c>
      <c r="E17" s="348">
        <v>110646</v>
      </c>
    </row>
    <row r="18" spans="1:5" ht="13.5" thickBot="1" x14ac:dyDescent="0.25">
      <c r="A18" s="349" t="s">
        <v>338</v>
      </c>
      <c r="B18" s="350" t="s">
        <v>474</v>
      </c>
      <c r="C18" s="351">
        <v>37411784</v>
      </c>
      <c r="D18" s="351">
        <v>0</v>
      </c>
      <c r="E18" s="352">
        <v>38827802</v>
      </c>
    </row>
    <row r="19" spans="1:5" x14ac:dyDescent="0.2">
      <c r="A19" s="353" t="s">
        <v>340</v>
      </c>
      <c r="B19" s="354" t="s">
        <v>475</v>
      </c>
      <c r="C19" s="355">
        <v>89149000</v>
      </c>
      <c r="D19" s="355">
        <v>0</v>
      </c>
      <c r="E19" s="356">
        <v>107721436</v>
      </c>
    </row>
    <row r="20" spans="1:5" x14ac:dyDescent="0.2">
      <c r="A20" s="341" t="s">
        <v>342</v>
      </c>
      <c r="B20" s="342" t="s">
        <v>476</v>
      </c>
      <c r="C20" s="343">
        <v>8554547</v>
      </c>
      <c r="D20" s="343">
        <v>0</v>
      </c>
      <c r="E20" s="344">
        <v>8888937</v>
      </c>
    </row>
    <row r="21" spans="1:5" ht="13.5" thickBot="1" x14ac:dyDescent="0.25">
      <c r="A21" s="345" t="s">
        <v>380</v>
      </c>
      <c r="B21" s="346" t="s">
        <v>477</v>
      </c>
      <c r="C21" s="347">
        <v>28818585</v>
      </c>
      <c r="D21" s="347">
        <v>0</v>
      </c>
      <c r="E21" s="348">
        <v>34287679</v>
      </c>
    </row>
    <row r="22" spans="1:5" ht="13.5" thickBot="1" x14ac:dyDescent="0.25">
      <c r="A22" s="349" t="s">
        <v>381</v>
      </c>
      <c r="B22" s="350" t="s">
        <v>478</v>
      </c>
      <c r="C22" s="351">
        <v>126522132</v>
      </c>
      <c r="D22" s="351">
        <v>0</v>
      </c>
      <c r="E22" s="352">
        <v>150898052</v>
      </c>
    </row>
    <row r="23" spans="1:5" ht="13.5" thickBot="1" x14ac:dyDescent="0.25">
      <c r="A23" s="349" t="s">
        <v>382</v>
      </c>
      <c r="B23" s="350" t="s">
        <v>479</v>
      </c>
      <c r="C23" s="351">
        <v>2095362</v>
      </c>
      <c r="D23" s="351">
        <v>0</v>
      </c>
      <c r="E23" s="352">
        <v>2414565</v>
      </c>
    </row>
    <row r="24" spans="1:5" ht="13.5" thickBot="1" x14ac:dyDescent="0.25">
      <c r="A24" s="349" t="s">
        <v>383</v>
      </c>
      <c r="B24" s="350" t="s">
        <v>480</v>
      </c>
      <c r="C24" s="351">
        <v>22561831</v>
      </c>
      <c r="D24" s="351">
        <v>0</v>
      </c>
      <c r="E24" s="352">
        <v>172244870</v>
      </c>
    </row>
    <row r="25" spans="1:5" ht="13.5" thickBot="1" x14ac:dyDescent="0.25">
      <c r="A25" s="349" t="s">
        <v>384</v>
      </c>
      <c r="B25" s="350" t="s">
        <v>481</v>
      </c>
      <c r="C25" s="351">
        <v>1994675</v>
      </c>
      <c r="D25" s="351">
        <v>0</v>
      </c>
      <c r="E25" s="352">
        <v>3110375</v>
      </c>
    </row>
    <row r="26" spans="1:5" x14ac:dyDescent="0.2">
      <c r="A26" s="353" t="s">
        <v>385</v>
      </c>
      <c r="B26" s="354" t="s">
        <v>482</v>
      </c>
      <c r="C26" s="355">
        <v>0</v>
      </c>
      <c r="D26" s="355">
        <v>0</v>
      </c>
      <c r="E26" s="356">
        <v>0</v>
      </c>
    </row>
    <row r="27" spans="1:5" x14ac:dyDescent="0.2">
      <c r="A27" s="341" t="s">
        <v>386</v>
      </c>
      <c r="B27" s="342" t="s">
        <v>483</v>
      </c>
      <c r="C27" s="343">
        <v>0</v>
      </c>
      <c r="D27" s="343">
        <v>0</v>
      </c>
      <c r="E27" s="344">
        <v>0</v>
      </c>
    </row>
    <row r="28" spans="1:5" x14ac:dyDescent="0.2">
      <c r="A28" s="341" t="s">
        <v>387</v>
      </c>
      <c r="B28" s="342" t="s">
        <v>484</v>
      </c>
      <c r="C28" s="343">
        <v>0</v>
      </c>
      <c r="D28" s="343">
        <v>0</v>
      </c>
      <c r="E28" s="344">
        <v>0</v>
      </c>
    </row>
    <row r="29" spans="1:5" x14ac:dyDescent="0.2">
      <c r="A29" s="341" t="s">
        <v>388</v>
      </c>
      <c r="B29" s="342" t="s">
        <v>485</v>
      </c>
      <c r="C29" s="343">
        <v>31314</v>
      </c>
      <c r="D29" s="343">
        <v>0</v>
      </c>
      <c r="E29" s="344">
        <v>17276</v>
      </c>
    </row>
    <row r="30" spans="1:5" x14ac:dyDescent="0.2">
      <c r="A30" s="341" t="s">
        <v>389</v>
      </c>
      <c r="B30" s="342" t="s">
        <v>486</v>
      </c>
      <c r="C30" s="343">
        <v>0</v>
      </c>
      <c r="D30" s="343">
        <v>0</v>
      </c>
      <c r="E30" s="344">
        <v>0</v>
      </c>
    </row>
    <row r="31" spans="1:5" ht="25.5" x14ac:dyDescent="0.2">
      <c r="A31" s="341" t="s">
        <v>390</v>
      </c>
      <c r="B31" s="342" t="s">
        <v>487</v>
      </c>
      <c r="C31" s="343">
        <v>0</v>
      </c>
      <c r="D31" s="343">
        <v>0</v>
      </c>
      <c r="E31" s="344">
        <v>0</v>
      </c>
    </row>
    <row r="32" spans="1:5" ht="26.25" thickBot="1" x14ac:dyDescent="0.25">
      <c r="A32" s="345" t="s">
        <v>391</v>
      </c>
      <c r="B32" s="346" t="s">
        <v>488</v>
      </c>
      <c r="C32" s="347">
        <v>0</v>
      </c>
      <c r="D32" s="347">
        <v>0</v>
      </c>
      <c r="E32" s="348">
        <v>0</v>
      </c>
    </row>
    <row r="33" spans="1:5" ht="13.5" thickBot="1" x14ac:dyDescent="0.25">
      <c r="A33" s="349" t="s">
        <v>392</v>
      </c>
      <c r="B33" s="350" t="s">
        <v>489</v>
      </c>
      <c r="C33" s="351">
        <v>31314</v>
      </c>
      <c r="D33" s="351">
        <v>0</v>
      </c>
      <c r="E33" s="352">
        <v>17276</v>
      </c>
    </row>
    <row r="34" spans="1:5" x14ac:dyDescent="0.2">
      <c r="A34" s="353" t="s">
        <v>393</v>
      </c>
      <c r="B34" s="354" t="s">
        <v>490</v>
      </c>
      <c r="C34" s="355">
        <v>0</v>
      </c>
      <c r="D34" s="355">
        <v>0</v>
      </c>
      <c r="E34" s="356">
        <v>0</v>
      </c>
    </row>
    <row r="35" spans="1:5" ht="25.5" x14ac:dyDescent="0.2">
      <c r="A35" s="341" t="s">
        <v>394</v>
      </c>
      <c r="B35" s="342" t="s">
        <v>491</v>
      </c>
      <c r="C35" s="343">
        <v>0</v>
      </c>
      <c r="D35" s="343">
        <v>0</v>
      </c>
      <c r="E35" s="344">
        <v>0</v>
      </c>
    </row>
    <row r="36" spans="1:5" x14ac:dyDescent="0.2">
      <c r="A36" s="341" t="s">
        <v>395</v>
      </c>
      <c r="B36" s="342" t="s">
        <v>492</v>
      </c>
      <c r="C36" s="343">
        <v>0</v>
      </c>
      <c r="D36" s="343">
        <v>0</v>
      </c>
      <c r="E36" s="344">
        <v>3140</v>
      </c>
    </row>
    <row r="37" spans="1:5" x14ac:dyDescent="0.2">
      <c r="A37" s="341" t="s">
        <v>396</v>
      </c>
      <c r="B37" s="342" t="s">
        <v>493</v>
      </c>
      <c r="C37" s="343">
        <v>0</v>
      </c>
      <c r="D37" s="343">
        <v>0</v>
      </c>
      <c r="E37" s="344">
        <v>0</v>
      </c>
    </row>
    <row r="38" spans="1:5" x14ac:dyDescent="0.2">
      <c r="A38" s="341" t="s">
        <v>397</v>
      </c>
      <c r="B38" s="342" t="s">
        <v>494</v>
      </c>
      <c r="C38" s="343">
        <v>0</v>
      </c>
      <c r="D38" s="343">
        <v>0</v>
      </c>
      <c r="E38" s="344">
        <v>0</v>
      </c>
    </row>
    <row r="39" spans="1:5" x14ac:dyDescent="0.2">
      <c r="A39" s="341" t="s">
        <v>398</v>
      </c>
      <c r="B39" s="342" t="s">
        <v>495</v>
      </c>
      <c r="C39" s="343">
        <v>0</v>
      </c>
      <c r="D39" s="343">
        <v>0</v>
      </c>
      <c r="E39" s="344">
        <v>0</v>
      </c>
    </row>
    <row r="40" spans="1:5" x14ac:dyDescent="0.2">
      <c r="A40" s="341" t="s">
        <v>399</v>
      </c>
      <c r="B40" s="342" t="s">
        <v>496</v>
      </c>
      <c r="C40" s="343">
        <v>0</v>
      </c>
      <c r="D40" s="343">
        <v>0</v>
      </c>
      <c r="E40" s="344">
        <v>0</v>
      </c>
    </row>
    <row r="41" spans="1:5" ht="25.5" x14ac:dyDescent="0.2">
      <c r="A41" s="341" t="s">
        <v>400</v>
      </c>
      <c r="B41" s="342" t="s">
        <v>497</v>
      </c>
      <c r="C41" s="343">
        <v>0</v>
      </c>
      <c r="D41" s="343">
        <v>0</v>
      </c>
      <c r="E41" s="344">
        <v>0</v>
      </c>
    </row>
    <row r="42" spans="1:5" ht="26.25" thickBot="1" x14ac:dyDescent="0.25">
      <c r="A42" s="345" t="s">
        <v>401</v>
      </c>
      <c r="B42" s="346" t="s">
        <v>498</v>
      </c>
      <c r="C42" s="347">
        <v>0</v>
      </c>
      <c r="D42" s="347">
        <v>0</v>
      </c>
      <c r="E42" s="348">
        <v>0</v>
      </c>
    </row>
    <row r="43" spans="1:5" ht="13.5" thickBot="1" x14ac:dyDescent="0.25">
      <c r="A43" s="349" t="s">
        <v>499</v>
      </c>
      <c r="B43" s="350" t="s">
        <v>500</v>
      </c>
      <c r="C43" s="351">
        <v>0</v>
      </c>
      <c r="D43" s="351">
        <v>0</v>
      </c>
      <c r="E43" s="352">
        <v>3140</v>
      </c>
    </row>
    <row r="44" spans="1:5" ht="13.5" thickBot="1" x14ac:dyDescent="0.25">
      <c r="A44" s="349" t="s">
        <v>501</v>
      </c>
      <c r="B44" s="350" t="s">
        <v>502</v>
      </c>
      <c r="C44" s="351">
        <v>31314</v>
      </c>
      <c r="D44" s="351">
        <v>0</v>
      </c>
      <c r="E44" s="352">
        <v>14136</v>
      </c>
    </row>
    <row r="45" spans="1:5" ht="13.5" thickBot="1" x14ac:dyDescent="0.25">
      <c r="A45" s="349" t="s">
        <v>503</v>
      </c>
      <c r="B45" s="350" t="s">
        <v>504</v>
      </c>
      <c r="C45" s="351">
        <v>2025989</v>
      </c>
      <c r="D45" s="351">
        <v>0</v>
      </c>
      <c r="E45" s="352">
        <v>3124511</v>
      </c>
    </row>
  </sheetData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&amp;C&amp;"-,Félkövér"&amp;14VÖLGYSÉGI ÖNKORMÁNYZATOK TÁRSULÁSA
EREDMÉNYKIMUTATÁS&amp;R&amp;"Times New Roman,Félkövér dőlt"&amp;14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2" sqref="C12"/>
    </sheetView>
  </sheetViews>
  <sheetFormatPr defaultRowHeight="12.75" x14ac:dyDescent="0.2"/>
  <cols>
    <col min="1" max="1" width="6.625" style="240" customWidth="1"/>
    <col min="2" max="2" width="52.125" style="240" customWidth="1"/>
    <col min="3" max="3" width="22" style="240" customWidth="1"/>
    <col min="4" max="256" width="9.125" style="240"/>
    <col min="257" max="257" width="6.625" style="240" customWidth="1"/>
    <col min="258" max="258" width="52.125" style="240" customWidth="1"/>
    <col min="259" max="259" width="22" style="240" customWidth="1"/>
    <col min="260" max="512" width="9.125" style="240"/>
    <col min="513" max="513" width="6.625" style="240" customWidth="1"/>
    <col min="514" max="514" width="52.125" style="240" customWidth="1"/>
    <col min="515" max="515" width="22" style="240" customWidth="1"/>
    <col min="516" max="768" width="9.125" style="240"/>
    <col min="769" max="769" width="6.625" style="240" customWidth="1"/>
    <col min="770" max="770" width="52.125" style="240" customWidth="1"/>
    <col min="771" max="771" width="22" style="240" customWidth="1"/>
    <col min="772" max="1024" width="9.125" style="240"/>
    <col min="1025" max="1025" width="6.625" style="240" customWidth="1"/>
    <col min="1026" max="1026" width="52.125" style="240" customWidth="1"/>
    <col min="1027" max="1027" width="22" style="240" customWidth="1"/>
    <col min="1028" max="1280" width="9.125" style="240"/>
    <col min="1281" max="1281" width="6.625" style="240" customWidth="1"/>
    <col min="1282" max="1282" width="52.125" style="240" customWidth="1"/>
    <col min="1283" max="1283" width="22" style="240" customWidth="1"/>
    <col min="1284" max="1536" width="9.125" style="240"/>
    <col min="1537" max="1537" width="6.625" style="240" customWidth="1"/>
    <col min="1538" max="1538" width="52.125" style="240" customWidth="1"/>
    <col min="1539" max="1539" width="22" style="240" customWidth="1"/>
    <col min="1540" max="1792" width="9.125" style="240"/>
    <col min="1793" max="1793" width="6.625" style="240" customWidth="1"/>
    <col min="1794" max="1794" width="52.125" style="240" customWidth="1"/>
    <col min="1795" max="1795" width="22" style="240" customWidth="1"/>
    <col min="1796" max="2048" width="9.125" style="240"/>
    <col min="2049" max="2049" width="6.625" style="240" customWidth="1"/>
    <col min="2050" max="2050" width="52.125" style="240" customWidth="1"/>
    <col min="2051" max="2051" width="22" style="240" customWidth="1"/>
    <col min="2052" max="2304" width="9.125" style="240"/>
    <col min="2305" max="2305" width="6.625" style="240" customWidth="1"/>
    <col min="2306" max="2306" width="52.125" style="240" customWidth="1"/>
    <col min="2307" max="2307" width="22" style="240" customWidth="1"/>
    <col min="2308" max="2560" width="9.125" style="240"/>
    <col min="2561" max="2561" width="6.625" style="240" customWidth="1"/>
    <col min="2562" max="2562" width="52.125" style="240" customWidth="1"/>
    <col min="2563" max="2563" width="22" style="240" customWidth="1"/>
    <col min="2564" max="2816" width="9.125" style="240"/>
    <col min="2817" max="2817" width="6.625" style="240" customWidth="1"/>
    <col min="2818" max="2818" width="52.125" style="240" customWidth="1"/>
    <col min="2819" max="2819" width="22" style="240" customWidth="1"/>
    <col min="2820" max="3072" width="9.125" style="240"/>
    <col min="3073" max="3073" width="6.625" style="240" customWidth="1"/>
    <col min="3074" max="3074" width="52.125" style="240" customWidth="1"/>
    <col min="3075" max="3075" width="22" style="240" customWidth="1"/>
    <col min="3076" max="3328" width="9.125" style="240"/>
    <col min="3329" max="3329" width="6.625" style="240" customWidth="1"/>
    <col min="3330" max="3330" width="52.125" style="240" customWidth="1"/>
    <col min="3331" max="3331" width="22" style="240" customWidth="1"/>
    <col min="3332" max="3584" width="9.125" style="240"/>
    <col min="3585" max="3585" width="6.625" style="240" customWidth="1"/>
    <col min="3586" max="3586" width="52.125" style="240" customWidth="1"/>
    <col min="3587" max="3587" width="22" style="240" customWidth="1"/>
    <col min="3588" max="3840" width="9.125" style="240"/>
    <col min="3841" max="3841" width="6.625" style="240" customWidth="1"/>
    <col min="3842" max="3842" width="52.125" style="240" customWidth="1"/>
    <col min="3843" max="3843" width="22" style="240" customWidth="1"/>
    <col min="3844" max="4096" width="9.125" style="240"/>
    <col min="4097" max="4097" width="6.625" style="240" customWidth="1"/>
    <col min="4098" max="4098" width="52.125" style="240" customWidth="1"/>
    <col min="4099" max="4099" width="22" style="240" customWidth="1"/>
    <col min="4100" max="4352" width="9.125" style="240"/>
    <col min="4353" max="4353" width="6.625" style="240" customWidth="1"/>
    <col min="4354" max="4354" width="52.125" style="240" customWidth="1"/>
    <col min="4355" max="4355" width="22" style="240" customWidth="1"/>
    <col min="4356" max="4608" width="9.125" style="240"/>
    <col min="4609" max="4609" width="6.625" style="240" customWidth="1"/>
    <col min="4610" max="4610" width="52.125" style="240" customWidth="1"/>
    <col min="4611" max="4611" width="22" style="240" customWidth="1"/>
    <col min="4612" max="4864" width="9.125" style="240"/>
    <col min="4865" max="4865" width="6.625" style="240" customWidth="1"/>
    <col min="4866" max="4866" width="52.125" style="240" customWidth="1"/>
    <col min="4867" max="4867" width="22" style="240" customWidth="1"/>
    <col min="4868" max="5120" width="9.125" style="240"/>
    <col min="5121" max="5121" width="6.625" style="240" customWidth="1"/>
    <col min="5122" max="5122" width="52.125" style="240" customWidth="1"/>
    <col min="5123" max="5123" width="22" style="240" customWidth="1"/>
    <col min="5124" max="5376" width="9.125" style="240"/>
    <col min="5377" max="5377" width="6.625" style="240" customWidth="1"/>
    <col min="5378" max="5378" width="52.125" style="240" customWidth="1"/>
    <col min="5379" max="5379" width="22" style="240" customWidth="1"/>
    <col min="5380" max="5632" width="9.125" style="240"/>
    <col min="5633" max="5633" width="6.625" style="240" customWidth="1"/>
    <col min="5634" max="5634" width="52.125" style="240" customWidth="1"/>
    <col min="5635" max="5635" width="22" style="240" customWidth="1"/>
    <col min="5636" max="5888" width="9.125" style="240"/>
    <col min="5889" max="5889" width="6.625" style="240" customWidth="1"/>
    <col min="5890" max="5890" width="52.125" style="240" customWidth="1"/>
    <col min="5891" max="5891" width="22" style="240" customWidth="1"/>
    <col min="5892" max="6144" width="9.125" style="240"/>
    <col min="6145" max="6145" width="6.625" style="240" customWidth="1"/>
    <col min="6146" max="6146" width="52.125" style="240" customWidth="1"/>
    <col min="6147" max="6147" width="22" style="240" customWidth="1"/>
    <col min="6148" max="6400" width="9.125" style="240"/>
    <col min="6401" max="6401" width="6.625" style="240" customWidth="1"/>
    <col min="6402" max="6402" width="52.125" style="240" customWidth="1"/>
    <col min="6403" max="6403" width="22" style="240" customWidth="1"/>
    <col min="6404" max="6656" width="9.125" style="240"/>
    <col min="6657" max="6657" width="6.625" style="240" customWidth="1"/>
    <col min="6658" max="6658" width="52.125" style="240" customWidth="1"/>
    <col min="6659" max="6659" width="22" style="240" customWidth="1"/>
    <col min="6660" max="6912" width="9.125" style="240"/>
    <col min="6913" max="6913" width="6.625" style="240" customWidth="1"/>
    <col min="6914" max="6914" width="52.125" style="240" customWidth="1"/>
    <col min="6915" max="6915" width="22" style="240" customWidth="1"/>
    <col min="6916" max="7168" width="9.125" style="240"/>
    <col min="7169" max="7169" width="6.625" style="240" customWidth="1"/>
    <col min="7170" max="7170" width="52.125" style="240" customWidth="1"/>
    <col min="7171" max="7171" width="22" style="240" customWidth="1"/>
    <col min="7172" max="7424" width="9.125" style="240"/>
    <col min="7425" max="7425" width="6.625" style="240" customWidth="1"/>
    <col min="7426" max="7426" width="52.125" style="240" customWidth="1"/>
    <col min="7427" max="7427" width="22" style="240" customWidth="1"/>
    <col min="7428" max="7680" width="9.125" style="240"/>
    <col min="7681" max="7681" width="6.625" style="240" customWidth="1"/>
    <col min="7682" max="7682" width="52.125" style="240" customWidth="1"/>
    <col min="7683" max="7683" width="22" style="240" customWidth="1"/>
    <col min="7684" max="7936" width="9.125" style="240"/>
    <col min="7937" max="7937" width="6.625" style="240" customWidth="1"/>
    <col min="7938" max="7938" width="52.125" style="240" customWidth="1"/>
    <col min="7939" max="7939" width="22" style="240" customWidth="1"/>
    <col min="7940" max="8192" width="9.125" style="240"/>
    <col min="8193" max="8193" width="6.625" style="240" customWidth="1"/>
    <col min="8194" max="8194" width="52.125" style="240" customWidth="1"/>
    <col min="8195" max="8195" width="22" style="240" customWidth="1"/>
    <col min="8196" max="8448" width="9.125" style="240"/>
    <col min="8449" max="8449" width="6.625" style="240" customWidth="1"/>
    <col min="8450" max="8450" width="52.125" style="240" customWidth="1"/>
    <col min="8451" max="8451" width="22" style="240" customWidth="1"/>
    <col min="8452" max="8704" width="9.125" style="240"/>
    <col min="8705" max="8705" width="6.625" style="240" customWidth="1"/>
    <col min="8706" max="8706" width="52.125" style="240" customWidth="1"/>
    <col min="8707" max="8707" width="22" style="240" customWidth="1"/>
    <col min="8708" max="8960" width="9.125" style="240"/>
    <col min="8961" max="8961" width="6.625" style="240" customWidth="1"/>
    <col min="8962" max="8962" width="52.125" style="240" customWidth="1"/>
    <col min="8963" max="8963" width="22" style="240" customWidth="1"/>
    <col min="8964" max="9216" width="9.125" style="240"/>
    <col min="9217" max="9217" width="6.625" style="240" customWidth="1"/>
    <col min="9218" max="9218" width="52.125" style="240" customWidth="1"/>
    <col min="9219" max="9219" width="22" style="240" customWidth="1"/>
    <col min="9220" max="9472" width="9.125" style="240"/>
    <col min="9473" max="9473" width="6.625" style="240" customWidth="1"/>
    <col min="9474" max="9474" width="52.125" style="240" customWidth="1"/>
    <col min="9475" max="9475" width="22" style="240" customWidth="1"/>
    <col min="9476" max="9728" width="9.125" style="240"/>
    <col min="9729" max="9729" width="6.625" style="240" customWidth="1"/>
    <col min="9730" max="9730" width="52.125" style="240" customWidth="1"/>
    <col min="9731" max="9731" width="22" style="240" customWidth="1"/>
    <col min="9732" max="9984" width="9.125" style="240"/>
    <col min="9985" max="9985" width="6.625" style="240" customWidth="1"/>
    <col min="9986" max="9986" width="52.125" style="240" customWidth="1"/>
    <col min="9987" max="9987" width="22" style="240" customWidth="1"/>
    <col min="9988" max="10240" width="9.125" style="240"/>
    <col min="10241" max="10241" width="6.625" style="240" customWidth="1"/>
    <col min="10242" max="10242" width="52.125" style="240" customWidth="1"/>
    <col min="10243" max="10243" width="22" style="240" customWidth="1"/>
    <col min="10244" max="10496" width="9.125" style="240"/>
    <col min="10497" max="10497" width="6.625" style="240" customWidth="1"/>
    <col min="10498" max="10498" width="52.125" style="240" customWidth="1"/>
    <col min="10499" max="10499" width="22" style="240" customWidth="1"/>
    <col min="10500" max="10752" width="9.125" style="240"/>
    <col min="10753" max="10753" width="6.625" style="240" customWidth="1"/>
    <col min="10754" max="10754" width="52.125" style="240" customWidth="1"/>
    <col min="10755" max="10755" width="22" style="240" customWidth="1"/>
    <col min="10756" max="11008" width="9.125" style="240"/>
    <col min="11009" max="11009" width="6.625" style="240" customWidth="1"/>
    <col min="11010" max="11010" width="52.125" style="240" customWidth="1"/>
    <col min="11011" max="11011" width="22" style="240" customWidth="1"/>
    <col min="11012" max="11264" width="9.125" style="240"/>
    <col min="11265" max="11265" width="6.625" style="240" customWidth="1"/>
    <col min="11266" max="11266" width="52.125" style="240" customWidth="1"/>
    <col min="11267" max="11267" width="22" style="240" customWidth="1"/>
    <col min="11268" max="11520" width="9.125" style="240"/>
    <col min="11521" max="11521" width="6.625" style="240" customWidth="1"/>
    <col min="11522" max="11522" width="52.125" style="240" customWidth="1"/>
    <col min="11523" max="11523" width="22" style="240" customWidth="1"/>
    <col min="11524" max="11776" width="9.125" style="240"/>
    <col min="11777" max="11777" width="6.625" style="240" customWidth="1"/>
    <col min="11778" max="11778" width="52.125" style="240" customWidth="1"/>
    <col min="11779" max="11779" width="22" style="240" customWidth="1"/>
    <col min="11780" max="12032" width="9.125" style="240"/>
    <col min="12033" max="12033" width="6.625" style="240" customWidth="1"/>
    <col min="12034" max="12034" width="52.125" style="240" customWidth="1"/>
    <col min="12035" max="12035" width="22" style="240" customWidth="1"/>
    <col min="12036" max="12288" width="9.125" style="240"/>
    <col min="12289" max="12289" width="6.625" style="240" customWidth="1"/>
    <col min="12290" max="12290" width="52.125" style="240" customWidth="1"/>
    <col min="12291" max="12291" width="22" style="240" customWidth="1"/>
    <col min="12292" max="12544" width="9.125" style="240"/>
    <col min="12545" max="12545" width="6.625" style="240" customWidth="1"/>
    <col min="12546" max="12546" width="52.125" style="240" customWidth="1"/>
    <col min="12547" max="12547" width="22" style="240" customWidth="1"/>
    <col min="12548" max="12800" width="9.125" style="240"/>
    <col min="12801" max="12801" width="6.625" style="240" customWidth="1"/>
    <col min="12802" max="12802" width="52.125" style="240" customWidth="1"/>
    <col min="12803" max="12803" width="22" style="240" customWidth="1"/>
    <col min="12804" max="13056" width="9.125" style="240"/>
    <col min="13057" max="13057" width="6.625" style="240" customWidth="1"/>
    <col min="13058" max="13058" width="52.125" style="240" customWidth="1"/>
    <col min="13059" max="13059" width="22" style="240" customWidth="1"/>
    <col min="13060" max="13312" width="9.125" style="240"/>
    <col min="13313" max="13313" width="6.625" style="240" customWidth="1"/>
    <col min="13314" max="13314" width="52.125" style="240" customWidth="1"/>
    <col min="13315" max="13315" width="22" style="240" customWidth="1"/>
    <col min="13316" max="13568" width="9.125" style="240"/>
    <col min="13569" max="13569" width="6.625" style="240" customWidth="1"/>
    <col min="13570" max="13570" width="52.125" style="240" customWidth="1"/>
    <col min="13571" max="13571" width="22" style="240" customWidth="1"/>
    <col min="13572" max="13824" width="9.125" style="240"/>
    <col min="13825" max="13825" width="6.625" style="240" customWidth="1"/>
    <col min="13826" max="13826" width="52.125" style="240" customWidth="1"/>
    <col min="13827" max="13827" width="22" style="240" customWidth="1"/>
    <col min="13828" max="14080" width="9.125" style="240"/>
    <col min="14081" max="14081" width="6.625" style="240" customWidth="1"/>
    <col min="14082" max="14082" width="52.125" style="240" customWidth="1"/>
    <col min="14083" max="14083" width="22" style="240" customWidth="1"/>
    <col min="14084" max="14336" width="9.125" style="240"/>
    <col min="14337" max="14337" width="6.625" style="240" customWidth="1"/>
    <col min="14338" max="14338" width="52.125" style="240" customWidth="1"/>
    <col min="14339" max="14339" width="22" style="240" customWidth="1"/>
    <col min="14340" max="14592" width="9.125" style="240"/>
    <col min="14593" max="14593" width="6.625" style="240" customWidth="1"/>
    <col min="14594" max="14594" width="52.125" style="240" customWidth="1"/>
    <col min="14595" max="14595" width="22" style="240" customWidth="1"/>
    <col min="14596" max="14848" width="9.125" style="240"/>
    <col min="14849" max="14849" width="6.625" style="240" customWidth="1"/>
    <col min="14850" max="14850" width="52.125" style="240" customWidth="1"/>
    <col min="14851" max="14851" width="22" style="240" customWidth="1"/>
    <col min="14852" max="15104" width="9.125" style="240"/>
    <col min="15105" max="15105" width="6.625" style="240" customWidth="1"/>
    <col min="15106" max="15106" width="52.125" style="240" customWidth="1"/>
    <col min="15107" max="15107" width="22" style="240" customWidth="1"/>
    <col min="15108" max="15360" width="9.125" style="240"/>
    <col min="15361" max="15361" width="6.625" style="240" customWidth="1"/>
    <col min="15362" max="15362" width="52.125" style="240" customWidth="1"/>
    <col min="15363" max="15363" width="22" style="240" customWidth="1"/>
    <col min="15364" max="15616" width="9.125" style="240"/>
    <col min="15617" max="15617" width="6.625" style="240" customWidth="1"/>
    <col min="15618" max="15618" width="52.125" style="240" customWidth="1"/>
    <col min="15619" max="15619" width="22" style="240" customWidth="1"/>
    <col min="15620" max="15872" width="9.125" style="240"/>
    <col min="15873" max="15873" width="6.625" style="240" customWidth="1"/>
    <col min="15874" max="15874" width="52.125" style="240" customWidth="1"/>
    <col min="15875" max="15875" width="22" style="240" customWidth="1"/>
    <col min="15876" max="16128" width="9.125" style="240"/>
    <col min="16129" max="16129" width="6.625" style="240" customWidth="1"/>
    <col min="16130" max="16130" width="52.125" style="240" customWidth="1"/>
    <col min="16131" max="16131" width="22" style="240" customWidth="1"/>
    <col min="16132" max="16384" width="9.125" style="240"/>
  </cols>
  <sheetData>
    <row r="1" spans="1:3" ht="15" x14ac:dyDescent="0.25">
      <c r="C1" s="241"/>
    </row>
    <row r="2" spans="1:3" ht="14.25" x14ac:dyDescent="0.2">
      <c r="A2" s="242"/>
      <c r="B2" s="242"/>
      <c r="C2" s="242"/>
    </row>
    <row r="3" spans="1:3" ht="33.75" customHeight="1" x14ac:dyDescent="0.2">
      <c r="A3" s="498" t="s">
        <v>402</v>
      </c>
      <c r="B3" s="498"/>
      <c r="C3" s="498"/>
    </row>
    <row r="4" spans="1:3" ht="13.5" thickBot="1" x14ac:dyDescent="0.25">
      <c r="C4" s="243"/>
    </row>
    <row r="5" spans="1:3" s="360" customFormat="1" ht="43.5" customHeight="1" thickBot="1" x14ac:dyDescent="0.3">
      <c r="A5" s="357" t="s">
        <v>403</v>
      </c>
      <c r="B5" s="358" t="s">
        <v>208</v>
      </c>
      <c r="C5" s="359" t="s">
        <v>404</v>
      </c>
    </row>
    <row r="6" spans="1:3" s="364" customFormat="1" ht="28.5" customHeight="1" x14ac:dyDescent="0.25">
      <c r="A6" s="361" t="s">
        <v>1</v>
      </c>
      <c r="B6" s="362" t="s">
        <v>505</v>
      </c>
      <c r="C6" s="363">
        <f>C7+C8</f>
        <v>7857672</v>
      </c>
    </row>
    <row r="7" spans="1:3" s="364" customFormat="1" ht="18" customHeight="1" x14ac:dyDescent="0.25">
      <c r="A7" s="365" t="s">
        <v>6</v>
      </c>
      <c r="B7" s="366" t="s">
        <v>405</v>
      </c>
      <c r="C7" s="367">
        <v>7857672</v>
      </c>
    </row>
    <row r="8" spans="1:3" s="364" customFormat="1" ht="18" customHeight="1" x14ac:dyDescent="0.25">
      <c r="A8" s="365" t="s">
        <v>12</v>
      </c>
      <c r="B8" s="366" t="s">
        <v>406</v>
      </c>
      <c r="C8" s="367">
        <v>0</v>
      </c>
    </row>
    <row r="9" spans="1:3" s="364" customFormat="1" ht="18" customHeight="1" x14ac:dyDescent="0.25">
      <c r="A9" s="365" t="s">
        <v>14</v>
      </c>
      <c r="B9" s="368" t="s">
        <v>407</v>
      </c>
      <c r="C9" s="367">
        <v>231303962</v>
      </c>
    </row>
    <row r="10" spans="1:3" s="364" customFormat="1" ht="18" customHeight="1" x14ac:dyDescent="0.25">
      <c r="A10" s="369" t="s">
        <v>18</v>
      </c>
      <c r="B10" s="370" t="s">
        <v>408</v>
      </c>
      <c r="C10" s="371">
        <v>213982518</v>
      </c>
    </row>
    <row r="11" spans="1:3" s="364" customFormat="1" ht="18" customHeight="1" thickBot="1" x14ac:dyDescent="0.3">
      <c r="A11" s="372" t="s">
        <v>25</v>
      </c>
      <c r="B11" s="373" t="s">
        <v>409</v>
      </c>
      <c r="C11" s="374">
        <v>-7343205</v>
      </c>
    </row>
    <row r="12" spans="1:3" s="364" customFormat="1" ht="30" x14ac:dyDescent="0.25">
      <c r="A12" s="375" t="s">
        <v>27</v>
      </c>
      <c r="B12" s="376" t="s">
        <v>506</v>
      </c>
      <c r="C12" s="377">
        <f>C6+C9-C10+C11</f>
        <v>17835911</v>
      </c>
    </row>
    <row r="13" spans="1:3" s="364" customFormat="1" ht="18" customHeight="1" x14ac:dyDescent="0.25">
      <c r="A13" s="365" t="s">
        <v>28</v>
      </c>
      <c r="B13" s="366" t="s">
        <v>405</v>
      </c>
      <c r="C13" s="367">
        <v>17835911</v>
      </c>
    </row>
    <row r="14" spans="1:3" s="364" customFormat="1" ht="18" customHeight="1" thickBot="1" x14ac:dyDescent="0.3">
      <c r="A14" s="372" t="s">
        <v>29</v>
      </c>
      <c r="B14" s="378" t="s">
        <v>406</v>
      </c>
      <c r="C14" s="374"/>
    </row>
  </sheetData>
  <mergeCells count="1">
    <mergeCell ref="A3:C3"/>
  </mergeCells>
  <conditionalFormatting sqref="C11">
    <cfRule type="cellIs" dxfId="1" priority="2" stopIfTrue="1" operator="notEqual">
      <formula>SUM(C12:C13)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>&amp;R&amp;"-,Félkövér dőlt"&amp;14 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6</vt:i4>
      </vt:variant>
    </vt:vector>
  </HeadingPairs>
  <TitlesOfParts>
    <vt:vector size="22" baseType="lpstr">
      <vt:lpstr>1.1.sz.mell.</vt:lpstr>
      <vt:lpstr>1.2.sz.mell.</vt:lpstr>
      <vt:lpstr>1.3.sz.mell.</vt:lpstr>
      <vt:lpstr>1.4.sz.mell.</vt:lpstr>
      <vt:lpstr>2.sz.mell  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</vt:lpstr>
      <vt:lpstr>'7C'!_ftn1</vt:lpstr>
      <vt:lpstr>'7C'!_ftnref1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Windows-felhasználó</cp:lastModifiedBy>
  <cp:lastPrinted>2017-05-15T09:42:13Z</cp:lastPrinted>
  <dcterms:created xsi:type="dcterms:W3CDTF">2014-02-07T17:22:54Z</dcterms:created>
  <dcterms:modified xsi:type="dcterms:W3CDTF">2017-05-24T07:24:35Z</dcterms:modified>
</cp:coreProperties>
</file>